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esktop\"/>
    </mc:Choice>
  </mc:AlternateContent>
  <xr:revisionPtr revIDLastSave="0" documentId="13_ncr:1_{CF4A3263-E353-4931-A510-4FB65E9DC894}" xr6:coauthVersionLast="47" xr6:coauthVersionMax="47" xr10:uidLastSave="{00000000-0000-0000-0000-000000000000}"/>
  <bookViews>
    <workbookView xWindow="-120" yWindow="-120" windowWidth="29040" windowHeight="17640" tabRatio="696" xr2:uid="{B3760F38-5A59-48FB-AADF-1DD25B1C2A4D}"/>
  </bookViews>
  <sheets>
    <sheet name="2024" sheetId="3" r:id="rId1"/>
  </sheets>
  <definedNames>
    <definedName name="_xlnm._FilterDatabase" localSheetId="0" hidden="1">'2024'!$A$12:$EI$12</definedName>
    <definedName name="_xlnm.Print_Titles" localSheetId="0">'2024'!$6:$11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Z105" i="3" l="1"/>
  <c r="BF105" i="3"/>
  <c r="AL105" i="3"/>
  <c r="R105" i="3"/>
  <c r="N105" i="3" l="1"/>
  <c r="BL105" i="3" l="1"/>
  <c r="X105" i="3"/>
  <c r="AR105" i="3"/>
  <c r="X101" i="3"/>
  <c r="D105" i="3" l="1"/>
  <c r="BB105" i="3" l="1"/>
  <c r="AH105" i="3"/>
  <c r="BV105" i="3" l="1"/>
  <c r="AR107" i="3" l="1"/>
  <c r="X107" i="3"/>
  <c r="N107" i="3" l="1"/>
  <c r="J107" i="3" s="1"/>
  <c r="AH107" i="3"/>
  <c r="AD107" i="3" s="1"/>
  <c r="BB107" i="3"/>
  <c r="AX107" i="3" s="1"/>
  <c r="AR106" i="3" l="1"/>
  <c r="AT106" i="3" s="1"/>
  <c r="AR104" i="3"/>
  <c r="AT104" i="3" s="1"/>
  <c r="AT107" i="3"/>
  <c r="BJ107" i="3"/>
  <c r="BF106" i="3"/>
  <c r="BB106" i="3"/>
  <c r="AT105" i="3"/>
  <c r="BF104" i="3"/>
  <c r="BB104" i="3"/>
  <c r="BF103" i="3"/>
  <c r="BB103" i="3"/>
  <c r="BF102" i="3"/>
  <c r="BB102" i="3"/>
  <c r="AR102" i="3"/>
  <c r="BF101" i="3"/>
  <c r="BB101" i="3"/>
  <c r="AR101" i="3" l="1"/>
  <c r="AT101" i="3" s="1"/>
  <c r="AR103" i="3"/>
  <c r="AT103" i="3" s="1"/>
  <c r="AT102" i="3"/>
  <c r="AP107" i="3" l="1"/>
  <c r="AL106" i="3"/>
  <c r="AH106" i="3"/>
  <c r="AL104" i="3"/>
  <c r="AH104" i="3"/>
  <c r="AL103" i="3"/>
  <c r="AH103" i="3"/>
  <c r="AL102" i="3"/>
  <c r="AH102" i="3"/>
  <c r="AL101" i="3"/>
  <c r="AH101" i="3"/>
  <c r="Z107" i="3"/>
  <c r="R106" i="3"/>
  <c r="R104" i="3"/>
  <c r="R103" i="3"/>
  <c r="R102" i="3"/>
  <c r="R101" i="3"/>
  <c r="N106" i="3"/>
  <c r="N104" i="3"/>
  <c r="N103" i="3"/>
  <c r="N102" i="3"/>
  <c r="N101" i="3"/>
  <c r="F107" i="3"/>
  <c r="D102" i="3"/>
  <c r="X103" i="3"/>
  <c r="X102" i="3"/>
  <c r="X104" i="3"/>
  <c r="Z104" i="3" s="1"/>
  <c r="Z102" i="3" l="1"/>
  <c r="Z103" i="3"/>
  <c r="F102" i="3"/>
  <c r="D106" i="3"/>
  <c r="Z101" i="3"/>
  <c r="X106" i="3"/>
  <c r="Z106" i="3" s="1"/>
  <c r="D104" i="3"/>
  <c r="F104" i="3" s="1"/>
  <c r="Z105" i="3"/>
  <c r="D101" i="3"/>
  <c r="F101" i="3" s="1"/>
  <c r="F105" i="3" l="1"/>
  <c r="F106" i="3"/>
  <c r="D103" i="3"/>
  <c r="F103" i="3" s="1"/>
  <c r="CC98" i="3" l="1"/>
  <c r="BI98" i="3"/>
  <c r="AO98" i="3"/>
  <c r="AX105" i="3" l="1"/>
  <c r="BJ105" i="3" s="1"/>
  <c r="BR105" i="3"/>
  <c r="AD105" i="3"/>
  <c r="AP105" i="3" s="1"/>
  <c r="AD101" i="3"/>
  <c r="AP101" i="3" s="1"/>
  <c r="AD106" i="3"/>
  <c r="AP106" i="3" s="1"/>
  <c r="AD103" i="3"/>
  <c r="AP103" i="3" s="1"/>
  <c r="AD104" i="3"/>
  <c r="AP104" i="3" s="1"/>
  <c r="AD102" i="3"/>
  <c r="AP102" i="3" s="1"/>
  <c r="AX102" i="3"/>
  <c r="BJ102" i="3" s="1"/>
  <c r="AX103" i="3"/>
  <c r="BJ103" i="3" s="1"/>
  <c r="AX106" i="3"/>
  <c r="BJ106" i="3" s="1"/>
  <c r="AX104" i="3"/>
  <c r="BJ104" i="3" s="1"/>
  <c r="AX101" i="3"/>
  <c r="BJ101" i="3" s="1"/>
  <c r="BZ98" i="3" l="1"/>
  <c r="BF98" i="3"/>
  <c r="AL98" i="3"/>
  <c r="BV98" i="3" l="1"/>
  <c r="BR98" i="3" s="1"/>
  <c r="BB98" i="3"/>
  <c r="AX98" i="3" s="1"/>
  <c r="AH98" i="3"/>
  <c r="AD98" i="3" s="1"/>
  <c r="BN104" i="3" l="1"/>
  <c r="BN105" i="3"/>
  <c r="BN106" i="3"/>
  <c r="BL101" i="3"/>
  <c r="BV101" i="3"/>
  <c r="BZ101" i="3"/>
  <c r="BL102" i="3"/>
  <c r="BV102" i="3"/>
  <c r="BZ102" i="3"/>
  <c r="BL103" i="3"/>
  <c r="BN103" i="3"/>
  <c r="BV103" i="3"/>
  <c r="BZ103" i="3"/>
  <c r="BL104" i="3"/>
  <c r="BV104" i="3"/>
  <c r="BZ104" i="3"/>
  <c r="BL106" i="3"/>
  <c r="BV106" i="3"/>
  <c r="BZ106" i="3"/>
  <c r="BL107" i="3"/>
  <c r="BV107" i="3"/>
  <c r="BZ107" i="3"/>
  <c r="U98" i="3"/>
  <c r="CL17" i="3"/>
  <c r="CD105" i="3" l="1"/>
  <c r="BR104" i="3"/>
  <c r="CD104" i="3" s="1"/>
  <c r="J103" i="3"/>
  <c r="J104" i="3"/>
  <c r="J105" i="3"/>
  <c r="J102" i="3"/>
  <c r="J101" i="3"/>
  <c r="J106" i="3"/>
  <c r="BR103" i="3"/>
  <c r="CD103" i="3" s="1"/>
  <c r="BR101" i="3"/>
  <c r="BR102" i="3"/>
  <c r="CD102" i="3" s="1"/>
  <c r="BR106" i="3"/>
  <c r="CD106" i="3" s="1"/>
  <c r="BN102" i="3"/>
  <c r="BR107" i="3"/>
  <c r="CD107" i="3" s="1"/>
  <c r="BN101" i="3"/>
  <c r="CD101" i="3" l="1"/>
  <c r="CL101" i="3"/>
  <c r="R98" i="3"/>
  <c r="N98" i="3" l="1"/>
  <c r="J98" i="3" s="1"/>
  <c r="CF90" i="3"/>
  <c r="CT91" i="3"/>
  <c r="CT89" i="3"/>
  <c r="CP89" i="3"/>
  <c r="CT88" i="3"/>
  <c r="CP88" i="3"/>
  <c r="CT87" i="3"/>
  <c r="CP87" i="3"/>
  <c r="CF87" i="3"/>
  <c r="CH87" i="3" s="1"/>
  <c r="CT86" i="3"/>
  <c r="CP86" i="3"/>
  <c r="CF86" i="3"/>
  <c r="CH86" i="3" s="1"/>
  <c r="CT85" i="3"/>
  <c r="CT84" i="3"/>
  <c r="CF84" i="3"/>
  <c r="CH84" i="3" s="1"/>
  <c r="CT83" i="3"/>
  <c r="CT82" i="3"/>
  <c r="CP82" i="3"/>
  <c r="CF82" i="3"/>
  <c r="CH82" i="3" s="1"/>
  <c r="CT81" i="3"/>
  <c r="CP81" i="3"/>
  <c r="CF81" i="3"/>
  <c r="CH81" i="3" s="1"/>
  <c r="CT80" i="3"/>
  <c r="CP80" i="3"/>
  <c r="CF80" i="3"/>
  <c r="CH80" i="3" s="1"/>
  <c r="CT79" i="3"/>
  <c r="CF79" i="3"/>
  <c r="CH79" i="3" s="1"/>
  <c r="CT78" i="3"/>
  <c r="CF78" i="3"/>
  <c r="CH78" i="3" s="1"/>
  <c r="CT77" i="3"/>
  <c r="CT76" i="3"/>
  <c r="CP76" i="3"/>
  <c r="CF76" i="3"/>
  <c r="CH76" i="3" s="1"/>
  <c r="CT75" i="3"/>
  <c r="CP75" i="3"/>
  <c r="CT74" i="3"/>
  <c r="CP74" i="3"/>
  <c r="CF74" i="3"/>
  <c r="CH74" i="3" s="1"/>
  <c r="CT73" i="3"/>
  <c r="CP73" i="3"/>
  <c r="CT72" i="3"/>
  <c r="CP72" i="3"/>
  <c r="CF72" i="3"/>
  <c r="CH72" i="3" s="1"/>
  <c r="CT71" i="3"/>
  <c r="CT70" i="3"/>
  <c r="CF70" i="3"/>
  <c r="CH70" i="3" s="1"/>
  <c r="CT69" i="3"/>
  <c r="CT68" i="3"/>
  <c r="CP68" i="3"/>
  <c r="CF68" i="3"/>
  <c r="CT67" i="3"/>
  <c r="CT66" i="3"/>
  <c r="CT64" i="3"/>
  <c r="CP64" i="3"/>
  <c r="CF64" i="3"/>
  <c r="CH64" i="3" s="1"/>
  <c r="CT61" i="3"/>
  <c r="CF61" i="3"/>
  <c r="CH61" i="3" s="1"/>
  <c r="CP61" i="3"/>
  <c r="CT60" i="3"/>
  <c r="CF60" i="3"/>
  <c r="CH60" i="3" s="1"/>
  <c r="CT59" i="3"/>
  <c r="CF59" i="3"/>
  <c r="CH59" i="3" s="1"/>
  <c r="CT58" i="3"/>
  <c r="CF58" i="3"/>
  <c r="CH58" i="3" s="1"/>
  <c r="CT57" i="3"/>
  <c r="CF57" i="3"/>
  <c r="CH57" i="3" s="1"/>
  <c r="CT55" i="3"/>
  <c r="CF55" i="3"/>
  <c r="CH55" i="3" s="1"/>
  <c r="CT54" i="3"/>
  <c r="CF54" i="3"/>
  <c r="CH54" i="3" s="1"/>
  <c r="CP54" i="3"/>
  <c r="CT53" i="3"/>
  <c r="CP53" i="3"/>
  <c r="CF53" i="3"/>
  <c r="CH53" i="3" s="1"/>
  <c r="CT52" i="3"/>
  <c r="CF52" i="3"/>
  <c r="CH52" i="3" s="1"/>
  <c r="CT51" i="3"/>
  <c r="CF51" i="3"/>
  <c r="CH51" i="3" s="1"/>
  <c r="CT49" i="3"/>
  <c r="CP49" i="3"/>
  <c r="CF49" i="3"/>
  <c r="CH49" i="3" s="1"/>
  <c r="CT48" i="3"/>
  <c r="CF48" i="3"/>
  <c r="CH48" i="3" s="1"/>
  <c r="CT47" i="3"/>
  <c r="CF47" i="3"/>
  <c r="CH47" i="3" s="1"/>
  <c r="CT46" i="3"/>
  <c r="CF46" i="3"/>
  <c r="CH46" i="3" s="1"/>
  <c r="CT44" i="3"/>
  <c r="CP44" i="3"/>
  <c r="CF44" i="3"/>
  <c r="CH44" i="3" s="1"/>
  <c r="CT42" i="3"/>
  <c r="CF42" i="3"/>
  <c r="CH42" i="3" s="1"/>
  <c r="CT41" i="3"/>
  <c r="CF41" i="3"/>
  <c r="CH41" i="3" s="1"/>
  <c r="CT40" i="3"/>
  <c r="CF40" i="3"/>
  <c r="CH40" i="3" s="1"/>
  <c r="CT38" i="3"/>
  <c r="CF38" i="3"/>
  <c r="CH38" i="3" s="1"/>
  <c r="CT37" i="3"/>
  <c r="CF37" i="3"/>
  <c r="CH37" i="3" s="1"/>
  <c r="CT36" i="3"/>
  <c r="CP36" i="3"/>
  <c r="CF36" i="3"/>
  <c r="CH36" i="3" s="1"/>
  <c r="CT35" i="3"/>
  <c r="CP35" i="3"/>
  <c r="CF35" i="3"/>
  <c r="CH35" i="3" s="1"/>
  <c r="CL35" i="3"/>
  <c r="CT34" i="3"/>
  <c r="CT32" i="3"/>
  <c r="CP32" i="3"/>
  <c r="CF32" i="3"/>
  <c r="CH32" i="3" s="1"/>
  <c r="CT31" i="3"/>
  <c r="CF31" i="3"/>
  <c r="CH31" i="3" s="1"/>
  <c r="CT30" i="3"/>
  <c r="CF30" i="3"/>
  <c r="CH30" i="3" s="1"/>
  <c r="CT29" i="3"/>
  <c r="CF29" i="3"/>
  <c r="CH29" i="3" s="1"/>
  <c r="CT27" i="3"/>
  <c r="CF27" i="3"/>
  <c r="CH27" i="3" s="1"/>
  <c r="CT25" i="3"/>
  <c r="CP25" i="3"/>
  <c r="CF25" i="3"/>
  <c r="CT24" i="3"/>
  <c r="CF24" i="3"/>
  <c r="CH24" i="3" s="1"/>
  <c r="CT23" i="3"/>
  <c r="CF23" i="3"/>
  <c r="CH23" i="3" s="1"/>
  <c r="CT22" i="3"/>
  <c r="CP22" i="3"/>
  <c r="CF22" i="3"/>
  <c r="CH22" i="3" s="1"/>
  <c r="CT21" i="3"/>
  <c r="CF21" i="3"/>
  <c r="CH21" i="3" s="1"/>
  <c r="CT20" i="3"/>
  <c r="CT18" i="3"/>
  <c r="CP18" i="3"/>
  <c r="CF18" i="3"/>
  <c r="CH18" i="3" s="1"/>
  <c r="CT17" i="3"/>
  <c r="CF17" i="3"/>
  <c r="CH17" i="3" s="1"/>
  <c r="CT16" i="3"/>
  <c r="CP16" i="3"/>
  <c r="CF16" i="3"/>
  <c r="CH16" i="3" s="1"/>
  <c r="CT15" i="3"/>
  <c r="CP15" i="3"/>
  <c r="CF15" i="3"/>
  <c r="CH15" i="3" s="1"/>
  <c r="CT14" i="3"/>
  <c r="CL60" i="3" l="1"/>
  <c r="CX60" i="3" s="1"/>
  <c r="CP29" i="3"/>
  <c r="CP30" i="3"/>
  <c r="CP38" i="3"/>
  <c r="CT101" i="3"/>
  <c r="CF45" i="3"/>
  <c r="CH45" i="3" s="1"/>
  <c r="CL55" i="3"/>
  <c r="CX55" i="3" s="1"/>
  <c r="CL88" i="3"/>
  <c r="CF39" i="3"/>
  <c r="CH39" i="3" s="1"/>
  <c r="CP67" i="3"/>
  <c r="CT103" i="3"/>
  <c r="CF107" i="3"/>
  <c r="CP70" i="3"/>
  <c r="CL18" i="3"/>
  <c r="CX18" i="3" s="1"/>
  <c r="CL32" i="3"/>
  <c r="CP71" i="3"/>
  <c r="CP85" i="3"/>
  <c r="CT13" i="3"/>
  <c r="CP24" i="3"/>
  <c r="CL49" i="3"/>
  <c r="CL64" i="3"/>
  <c r="CX64" i="3" s="1"/>
  <c r="CT104" i="3"/>
  <c r="CT106" i="3"/>
  <c r="CP31" i="3"/>
  <c r="CP84" i="3"/>
  <c r="CP23" i="3"/>
  <c r="CP41" i="3"/>
  <c r="CP79" i="3"/>
  <c r="CL92" i="3"/>
  <c r="CP59" i="3"/>
  <c r="CL59" i="3"/>
  <c r="CX59" i="3" s="1"/>
  <c r="CF103" i="3"/>
  <c r="CP78" i="3"/>
  <c r="CL43" i="3"/>
  <c r="CP43" i="3"/>
  <c r="CP51" i="3"/>
  <c r="CL72" i="3"/>
  <c r="CX72" i="3" s="1"/>
  <c r="CL73" i="3"/>
  <c r="CL89" i="3"/>
  <c r="CF102" i="3"/>
  <c r="CP27" i="3"/>
  <c r="CL40" i="3"/>
  <c r="CX40" i="3" s="1"/>
  <c r="CL75" i="3"/>
  <c r="CF14" i="3"/>
  <c r="CH14" i="3" s="1"/>
  <c r="CL68" i="3"/>
  <c r="CF75" i="3"/>
  <c r="CH75" i="3" s="1"/>
  <c r="CP13" i="3"/>
  <c r="CL22" i="3"/>
  <c r="CX22" i="3" s="1"/>
  <c r="CL38" i="3"/>
  <c r="CX38" i="3" s="1"/>
  <c r="CP47" i="3"/>
  <c r="CL57" i="3"/>
  <c r="CX57" i="3" s="1"/>
  <c r="CP57" i="3"/>
  <c r="CP91" i="3"/>
  <c r="CT102" i="3"/>
  <c r="CL44" i="3"/>
  <c r="CX44" i="3" s="1"/>
  <c r="CL47" i="3"/>
  <c r="CX47" i="3" s="1"/>
  <c r="CF13" i="3"/>
  <c r="CH13" i="3" s="1"/>
  <c r="CP20" i="3"/>
  <c r="CL25" i="3"/>
  <c r="CX25" i="3" s="1"/>
  <c r="CL36" i="3"/>
  <c r="CX36" i="3" s="1"/>
  <c r="CF77" i="3"/>
  <c r="CH77" i="3" s="1"/>
  <c r="CL85" i="3"/>
  <c r="CP92" i="3"/>
  <c r="CL26" i="3"/>
  <c r="CL24" i="3"/>
  <c r="CX24" i="3" s="1"/>
  <c r="CF20" i="3"/>
  <c r="CH20" i="3" s="1"/>
  <c r="CL53" i="3"/>
  <c r="CX53" i="3" s="1"/>
  <c r="CF88" i="3"/>
  <c r="CH88" i="3" s="1"/>
  <c r="CH106" i="3" s="1"/>
  <c r="CL14" i="3"/>
  <c r="CL23" i="3"/>
  <c r="CX23" i="3" s="1"/>
  <c r="CL48" i="3"/>
  <c r="CX48" i="3" s="1"/>
  <c r="CF50" i="3"/>
  <c r="CH50" i="3" s="1"/>
  <c r="CF67" i="3"/>
  <c r="CH67" i="3" s="1"/>
  <c r="CL86" i="3"/>
  <c r="CX86" i="3" s="1"/>
  <c r="CP14" i="3"/>
  <c r="CL16" i="3"/>
  <c r="CX16" i="3" s="1"/>
  <c r="CP17" i="3"/>
  <c r="CF26" i="3"/>
  <c r="CH26" i="3" s="1"/>
  <c r="CL31" i="3"/>
  <c r="CX31" i="3" s="1"/>
  <c r="CF34" i="3"/>
  <c r="CH34" i="3" s="1"/>
  <c r="CP46" i="3"/>
  <c r="CP48" i="3"/>
  <c r="CP58" i="3"/>
  <c r="CL61" i="3"/>
  <c r="CX61" i="3" s="1"/>
  <c r="CL84" i="3"/>
  <c r="CX84" i="3" s="1"/>
  <c r="CP26" i="3"/>
  <c r="CF28" i="3"/>
  <c r="CH28" i="3" s="1"/>
  <c r="CP34" i="3"/>
  <c r="CP37" i="3"/>
  <c r="CF56" i="3"/>
  <c r="CH56" i="3" s="1"/>
  <c r="CP60" i="3"/>
  <c r="CP69" i="3"/>
  <c r="CP21" i="3"/>
  <c r="CP42" i="3"/>
  <c r="CT105" i="3"/>
  <c r="CT43" i="3"/>
  <c r="CL15" i="3"/>
  <c r="CX15" i="3" s="1"/>
  <c r="CL37" i="3"/>
  <c r="CX37" i="3" s="1"/>
  <c r="CP40" i="3"/>
  <c r="CF43" i="3"/>
  <c r="CH43" i="3" s="1"/>
  <c r="CL51" i="3"/>
  <c r="CX51" i="3" s="1"/>
  <c r="CP52" i="3"/>
  <c r="CP55" i="3"/>
  <c r="CF66" i="3"/>
  <c r="CH66" i="3" s="1"/>
  <c r="CP102" i="3"/>
  <c r="CP107" i="3"/>
  <c r="CL80" i="3"/>
  <c r="CX80" i="3" s="1"/>
  <c r="CL81" i="3"/>
  <c r="CX81" i="3" s="1"/>
  <c r="CT107" i="3"/>
  <c r="CF69" i="3"/>
  <c r="CH69" i="3" s="1"/>
  <c r="CH104" i="3" s="1"/>
  <c r="CF104" i="3"/>
  <c r="CL74" i="3"/>
  <c r="CX74" i="3" s="1"/>
  <c r="CL82" i="3"/>
  <c r="CX82" i="3" s="1"/>
  <c r="CF85" i="3"/>
  <c r="CH85" i="3" s="1"/>
  <c r="CF73" i="3"/>
  <c r="CH73" i="3" s="1"/>
  <c r="CL76" i="3"/>
  <c r="CX76" i="3" s="1"/>
  <c r="CL87" i="3"/>
  <c r="CX87" i="3" s="1"/>
  <c r="CT97" i="3"/>
  <c r="CF106" i="3"/>
  <c r="CL70" i="3"/>
  <c r="CX70" i="3" s="1"/>
  <c r="CL71" i="3"/>
  <c r="CL34" i="3" l="1"/>
  <c r="CX34" i="3" s="1"/>
  <c r="CL41" i="3"/>
  <c r="CX41" i="3" s="1"/>
  <c r="CL54" i="3"/>
  <c r="CX54" i="3" s="1"/>
  <c r="CL33" i="3"/>
  <c r="CX85" i="3"/>
  <c r="CL83" i="3"/>
  <c r="CP83" i="3"/>
  <c r="CL78" i="3"/>
  <c r="CX78" i="3" s="1"/>
  <c r="CP28" i="3"/>
  <c r="CL46" i="3"/>
  <c r="CX46" i="3" s="1"/>
  <c r="CP77" i="3"/>
  <c r="CH103" i="3"/>
  <c r="CL27" i="3"/>
  <c r="CX27" i="3" s="1"/>
  <c r="CL42" i="3"/>
  <c r="CX42" i="3" s="1"/>
  <c r="CL13" i="3"/>
  <c r="CX13" i="3" s="1"/>
  <c r="CL30" i="3"/>
  <c r="CX30" i="3" s="1"/>
  <c r="CX75" i="3"/>
  <c r="CH101" i="3"/>
  <c r="CX14" i="3"/>
  <c r="CH68" i="3"/>
  <c r="CH25" i="3"/>
  <c r="CH105" i="3"/>
  <c r="CP33" i="3"/>
  <c r="CF71" i="3"/>
  <c r="CH71" i="3" s="1"/>
  <c r="CL79" i="3"/>
  <c r="CX79" i="3" s="1"/>
  <c r="CL66" i="3"/>
  <c r="CX66" i="3" s="1"/>
  <c r="CX17" i="3"/>
  <c r="CP103" i="3"/>
  <c r="CL52" i="3"/>
  <c r="CX52" i="3" s="1"/>
  <c r="CL107" i="3"/>
  <c r="CX73" i="3"/>
  <c r="CF83" i="3"/>
  <c r="CH83" i="3" s="1"/>
  <c r="CL29" i="3"/>
  <c r="CX29" i="3" s="1"/>
  <c r="CP105" i="3"/>
  <c r="CP19" i="3"/>
  <c r="CX43" i="3"/>
  <c r="CL91" i="3"/>
  <c r="CF101" i="3"/>
  <c r="CF105" i="3"/>
  <c r="CF19" i="3"/>
  <c r="CH19" i="3" s="1"/>
  <c r="CL19" i="3"/>
  <c r="CL69" i="3"/>
  <c r="CX69" i="3" s="1"/>
  <c r="CP56" i="3"/>
  <c r="CP45" i="3"/>
  <c r="CF33" i="3"/>
  <c r="CH33" i="3" s="1"/>
  <c r="CL28" i="3"/>
  <c r="CX28" i="3" s="1"/>
  <c r="CL58" i="3"/>
  <c r="CX58" i="3" s="1"/>
  <c r="CP39" i="3"/>
  <c r="CP104" i="3"/>
  <c r="CX26" i="3"/>
  <c r="CP101" i="3"/>
  <c r="CL102" i="3"/>
  <c r="CX102" i="3" s="1"/>
  <c r="CP50" i="3"/>
  <c r="CP106" i="3"/>
  <c r="CP66" i="3"/>
  <c r="CL67" i="3"/>
  <c r="CX67" i="3" s="1"/>
  <c r="CL20" i="3"/>
  <c r="CX20" i="3" s="1"/>
  <c r="CX88" i="3"/>
  <c r="CL21" i="3"/>
  <c r="CX21" i="3" s="1"/>
  <c r="CX107" i="3" l="1"/>
  <c r="CX71" i="3"/>
  <c r="CL77" i="3"/>
  <c r="CX77" i="3" s="1"/>
  <c r="CH102" i="3"/>
  <c r="CX83" i="3"/>
  <c r="CX19" i="3"/>
  <c r="CX33" i="3"/>
  <c r="CL104" i="3"/>
  <c r="CX104" i="3" s="1"/>
  <c r="CL106" i="3"/>
  <c r="CX106" i="3" s="1"/>
  <c r="CL39" i="3"/>
  <c r="CX39" i="3" s="1"/>
  <c r="CL56" i="3"/>
  <c r="CX56" i="3" s="1"/>
  <c r="CT62" i="3"/>
  <c r="CP62" i="3"/>
  <c r="CF62" i="3"/>
  <c r="CH62" i="3" s="1"/>
  <c r="CL50" i="3"/>
  <c r="CX50" i="3" s="1"/>
  <c r="CX101" i="3"/>
  <c r="CL45" i="3"/>
  <c r="CX45" i="3" s="1"/>
  <c r="CL105" i="3"/>
  <c r="CX105" i="3" s="1"/>
  <c r="CL103" i="3"/>
  <c r="CX103" i="3" s="1"/>
  <c r="CP65" i="3"/>
  <c r="CT65" i="3" l="1"/>
  <c r="CF65" i="3"/>
  <c r="CH65" i="3" s="1"/>
  <c r="CL65" i="3"/>
  <c r="CL62" i="3"/>
  <c r="CX62" i="3" s="1"/>
  <c r="CH90" i="3" l="1"/>
  <c r="CX65" i="3"/>
  <c r="CT90" i="3"/>
  <c r="CZ108" i="3"/>
  <c r="CT50" i="3"/>
  <c r="CT39" i="3"/>
  <c r="CT26" i="3"/>
  <c r="CT19" i="3"/>
  <c r="CU97" i="3"/>
  <c r="V107" i="3"/>
  <c r="V106" i="3"/>
  <c r="V105" i="3"/>
  <c r="V104" i="3"/>
  <c r="V103" i="3"/>
  <c r="V102" i="3"/>
  <c r="V101" i="3"/>
  <c r="CP97" i="3"/>
  <c r="CL97" i="3"/>
  <c r="CT92" i="3"/>
  <c r="CP98" i="3"/>
  <c r="CP90" i="3" l="1"/>
  <c r="CT45" i="3"/>
  <c r="CT28" i="3"/>
  <c r="CT98" i="3"/>
  <c r="CT33" i="3"/>
  <c r="CT56" i="3"/>
  <c r="CB98" i="3" l="1"/>
  <c r="CL90" i="3"/>
  <c r="CL98" i="3"/>
  <c r="CQ97" i="3"/>
  <c r="DA108" i="3"/>
  <c r="CX90" i="3" l="1"/>
  <c r="BH98" i="3"/>
  <c r="P98" i="3"/>
  <c r="T98" i="3"/>
  <c r="CM97" i="3"/>
  <c r="L98" i="3" l="1"/>
  <c r="H98" i="3" s="1"/>
  <c r="BD98" i="3"/>
  <c r="AZ98" i="3" s="1"/>
  <c r="BX98" i="3"/>
  <c r="BT98" i="3" s="1"/>
  <c r="BP98" i="3" s="1"/>
  <c r="CQ98" i="3"/>
  <c r="AV98" i="3" l="1"/>
  <c r="CM98" i="3" l="1"/>
  <c r="CU98" i="3"/>
  <c r="CR91" i="3" l="1"/>
  <c r="CR90" i="3"/>
  <c r="AJ98" i="3" l="1"/>
  <c r="CR98" i="3" s="1"/>
  <c r="CR97" i="3"/>
  <c r="CS97" i="3"/>
  <c r="CV90" i="3" l="1"/>
  <c r="CJ91" i="3"/>
  <c r="CN91" i="3"/>
  <c r="AN98" i="3"/>
  <c r="CV97" i="3"/>
  <c r="CS98" i="3"/>
  <c r="CJ97" i="3" l="1"/>
  <c r="CN97" i="3"/>
  <c r="AF98" i="3"/>
  <c r="CV98" i="3"/>
  <c r="CJ90" i="3"/>
  <c r="CN90" i="3"/>
  <c r="CK97" i="3"/>
  <c r="CO97" i="3"/>
  <c r="AB98" i="3" l="1"/>
  <c r="CJ98" i="3" s="1"/>
  <c r="CN98" i="3"/>
  <c r="CK98" i="3"/>
  <c r="CO98" i="3"/>
</calcChain>
</file>

<file path=xl/sharedStrings.xml><?xml version="1.0" encoding="utf-8"?>
<sst xmlns="http://schemas.openxmlformats.org/spreadsheetml/2006/main" count="4448" uniqueCount="108">
  <si>
    <t xml:space="preserve">Sabiedriskā pasūtījuma izstrādes, uzskaites un izpildes uzraudzības kārtības nolikuma
</t>
  </si>
  <si>
    <t xml:space="preserve">Pielikums Nr.1 "Sabiedriskā pasūtījuma plāns un izpilde"
</t>
  </si>
  <si>
    <t>v_27122022</t>
  </si>
  <si>
    <t>Žanri</t>
  </si>
  <si>
    <t>Programma/ Kanāls</t>
  </si>
  <si>
    <r>
      <t>I ceturksnī</t>
    </r>
    <r>
      <rPr>
        <b/>
        <vertAlign val="superscript"/>
        <sz val="10"/>
        <rFont val="Arial"/>
        <family val="2"/>
        <charset val="186"/>
      </rPr>
      <t xml:space="preserve"> 1</t>
    </r>
  </si>
  <si>
    <r>
      <t xml:space="preserve">II ceturksnī </t>
    </r>
    <r>
      <rPr>
        <b/>
        <vertAlign val="superscript"/>
        <sz val="10"/>
        <rFont val="Arial"/>
        <family val="2"/>
        <charset val="186"/>
      </rPr>
      <t>1</t>
    </r>
  </si>
  <si>
    <r>
      <t xml:space="preserve">III ceturksnī </t>
    </r>
    <r>
      <rPr>
        <b/>
        <vertAlign val="superscript"/>
        <sz val="10"/>
        <rFont val="Arial"/>
        <family val="2"/>
        <charset val="186"/>
      </rPr>
      <t>1</t>
    </r>
  </si>
  <si>
    <r>
      <t xml:space="preserve">IV ceturksnī </t>
    </r>
    <r>
      <rPr>
        <b/>
        <vertAlign val="superscript"/>
        <sz val="10"/>
        <rFont val="Arial"/>
        <family val="2"/>
        <charset val="186"/>
      </rPr>
      <t>1</t>
    </r>
  </si>
  <si>
    <t>Pārskata perioda  izmaiņas</t>
  </si>
  <si>
    <t>Nr.p.k.</t>
  </si>
  <si>
    <t>Kopējie izdevumi (pēc PZA)</t>
  </si>
  <si>
    <t>Hronometrāža</t>
  </si>
  <si>
    <t>tajā skaitā</t>
  </si>
  <si>
    <t>1 stundas tiešās izmaksas</t>
  </si>
  <si>
    <t>1stundas tiešās izmaksas</t>
  </si>
  <si>
    <t>Dotācija</t>
  </si>
  <si>
    <r>
      <t xml:space="preserve">Līdzfinansējumi </t>
    </r>
    <r>
      <rPr>
        <vertAlign val="superscript"/>
        <sz val="10"/>
        <rFont val="Arial"/>
        <family val="2"/>
        <charset val="186"/>
      </rPr>
      <t>2</t>
    </r>
  </si>
  <si>
    <t>1 stundas tiešās izmaksas (pēc PZA)</t>
  </si>
  <si>
    <t>Ilgums</t>
  </si>
  <si>
    <t>Īpatsvars no programmas kopējā raidapjoma</t>
  </si>
  <si>
    <t>Tiešās izmaksas</t>
  </si>
  <si>
    <t>Netiešās izmaksas</t>
  </si>
  <si>
    <t>Līdzfinansējumi***</t>
  </si>
  <si>
    <t>Kopējās tiešās izmaksas</t>
  </si>
  <si>
    <t>Kopējās netiešās izmaksas</t>
  </si>
  <si>
    <t>Kopā tiešas un netiešās</t>
  </si>
  <si>
    <t>Plāns</t>
  </si>
  <si>
    <t xml:space="preserve">Izpilde </t>
  </si>
  <si>
    <t>Izpilde</t>
  </si>
  <si>
    <t xml:space="preserve">Plāns </t>
  </si>
  <si>
    <t>stundas/ skaits</t>
  </si>
  <si>
    <t>%</t>
  </si>
  <si>
    <t>Euro</t>
  </si>
  <si>
    <t>stundas</t>
  </si>
  <si>
    <t>EUR</t>
  </si>
  <si>
    <t xml:space="preserve">stundas </t>
  </si>
  <si>
    <t>I</t>
  </si>
  <si>
    <t xml:space="preserve">Ziņas </t>
  </si>
  <si>
    <t>x</t>
  </si>
  <si>
    <t>LR1</t>
  </si>
  <si>
    <t>LR2</t>
  </si>
  <si>
    <t>LR3</t>
  </si>
  <si>
    <t>LR4</t>
  </si>
  <si>
    <t>LR5</t>
  </si>
  <si>
    <t>Informatīvi analītiskie, sabiedriski politiskie raidījumi</t>
  </si>
  <si>
    <t>Latgales MMS</t>
  </si>
  <si>
    <t>Pētnieciskie raidījumi</t>
  </si>
  <si>
    <t>Sports</t>
  </si>
  <si>
    <t>Bērnu, pusaudžu un jauniešu raidījumi</t>
  </si>
  <si>
    <t>Vērtību orientējošie, kultūras  raidījumi</t>
  </si>
  <si>
    <t>Izglītojošie un zinātnes raidījumi</t>
  </si>
  <si>
    <t>Izklaidējošie raidījumi</t>
  </si>
  <si>
    <t>Mūzika</t>
  </si>
  <si>
    <t>Kopā pa žanriem (I)</t>
  </si>
  <si>
    <t>II</t>
  </si>
  <si>
    <t>Iepirktās filmas, ekranizējumi, raidījumi</t>
  </si>
  <si>
    <t>LR6</t>
  </si>
  <si>
    <t>Kopā (I+II)</t>
  </si>
  <si>
    <t>III</t>
  </si>
  <si>
    <r>
      <t>Atkārtojumi</t>
    </r>
    <r>
      <rPr>
        <b/>
        <vertAlign val="superscript"/>
        <sz val="10"/>
        <rFont val="Arial"/>
        <family val="2"/>
        <charset val="186"/>
      </rPr>
      <t xml:space="preserve"> 4</t>
    </r>
  </si>
  <si>
    <t>IV</t>
  </si>
  <si>
    <t>Pašreklāma</t>
  </si>
  <si>
    <t>V</t>
  </si>
  <si>
    <t>Kultūras paziņojumi</t>
  </si>
  <si>
    <t>Sociālie un citi paziņojumi</t>
  </si>
  <si>
    <t>VI</t>
  </si>
  <si>
    <t>Apraides izmaksas</t>
  </si>
  <si>
    <t>Kopā lineārais saturs (I-VI)</t>
  </si>
  <si>
    <t>VII</t>
  </si>
  <si>
    <t>Ārpus ētera projekti (pasākumi u.c.)</t>
  </si>
  <si>
    <t>VIII</t>
  </si>
  <si>
    <r>
      <t xml:space="preserve">Digitālā satura veidošana (sociālie mediji, platformas, tehnoloģijas u.c.) </t>
    </r>
    <r>
      <rPr>
        <vertAlign val="superscript"/>
        <sz val="10"/>
        <rFont val="Arial"/>
        <family val="2"/>
        <charset val="186"/>
      </rPr>
      <t>5</t>
    </r>
  </si>
  <si>
    <r>
      <t xml:space="preserve">Satura veidošana LSM.LV </t>
    </r>
    <r>
      <rPr>
        <vertAlign val="superscript"/>
        <sz val="10"/>
        <rFont val="Arial"/>
        <family val="2"/>
        <charset val="186"/>
      </rPr>
      <t>6</t>
    </r>
  </si>
  <si>
    <r>
      <t xml:space="preserve">Satura veidošana RUS.LSM.LV </t>
    </r>
    <r>
      <rPr>
        <vertAlign val="superscript"/>
        <sz val="10"/>
        <rFont val="Arial"/>
        <family val="2"/>
        <charset val="186"/>
      </rPr>
      <t>6</t>
    </r>
  </si>
  <si>
    <r>
      <t xml:space="preserve">Satura veidošana ENG.LSM.LV </t>
    </r>
    <r>
      <rPr>
        <vertAlign val="superscript"/>
        <sz val="10"/>
        <rFont val="Arial"/>
        <family val="2"/>
        <charset val="186"/>
      </rPr>
      <t>6</t>
    </r>
  </si>
  <si>
    <r>
      <t xml:space="preserve">Cits </t>
    </r>
    <r>
      <rPr>
        <vertAlign val="superscript"/>
        <sz val="10"/>
        <rFont val="Arial"/>
        <family val="2"/>
        <charset val="186"/>
      </rPr>
      <t>7</t>
    </r>
  </si>
  <si>
    <t>Kopā digitālais saturs (VIII)</t>
  </si>
  <si>
    <t>KOPĀ visas satura izmaksas (I-VIII)</t>
  </si>
  <si>
    <t>Tajā skaitā kopā pa programmām:</t>
  </si>
  <si>
    <t>Latgales reģionālā apraide</t>
  </si>
  <si>
    <t>eiro/ gadā</t>
  </si>
  <si>
    <t>Borisa un Ināras Teterevu fonds</t>
  </si>
  <si>
    <t>Uzņēmuma vadītājs: U.Klapkalne, I.Aile, Ģ.Helmanis</t>
  </si>
  <si>
    <t>Sagatavoja: J.Leitāne, 26778960, julija.leitane@latvijasradio.lv</t>
  </si>
  <si>
    <t>DOKUMENTS PARAKSTĪTS AR DROŠU ELEKTRONISKO PARAKSTU UN SATUR LAIKA ZĪMOGU</t>
  </si>
  <si>
    <t>Piezīmes. 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</si>
  <si>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atskaitoties par aktuālo ceturksni, informācija sniedzama arī par pārējiem ceturkšņiem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</si>
  <si>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papildus atskaitei (pavadvēstulē vai kā atsevišķs pielikums) tiek pievienota informācija par attiecīgo līdzfinansējumu avotiem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</si>
  <si>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cita satura izmaksas (norādīt saturu)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</si>
  <si>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sākot no 2. atkārtojuma gada laikā</t>
    </r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</si>
  <si>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iekļauj digitālā un multimediālā satura veidošanas izmaksas, arī tās, kas papildina lineāro saturu. Aizpilda ņemot vērā LR un LTV finanšu sistēmas uzskaites iespējas</t>
    </r>
  </si>
  <si>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 xml:space="preserve"> aizpilda, kad iespējams nodalīt lsm.lv izmaksas no citām digitālā satura izmaksām </t>
    </r>
  </si>
  <si>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 minēt digitālās platformas nosaukumu</t>
    </r>
  </si>
  <si>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minēt LSM satura vienības</t>
    </r>
  </si>
  <si>
    <r>
      <rPr>
        <vertAlign val="superscript"/>
        <sz val="9"/>
        <rFont val="Times New Roman"/>
        <family val="1"/>
      </rPr>
      <t>9</t>
    </r>
    <r>
      <rPr>
        <sz val="9"/>
        <rFont val="Times New Roman"/>
        <family val="1"/>
      </rPr>
      <t xml:space="preserve"> sadaļās I un II norādāms oriģinālsatura apjoms - pirmizrāde un viens atkārtojums gadā</t>
    </r>
  </si>
  <si>
    <t>"Izpilde" - "Plāns"</t>
  </si>
  <si>
    <t>Muzikālā banka</t>
  </si>
  <si>
    <t xml:space="preserve">Pārskata periodā </t>
  </si>
  <si>
    <t>2024.gads KOPĀ</t>
  </si>
  <si>
    <t xml:space="preserve">Sabiedriskā pasūtījuma plāns 2024.gadam VSIA “Latvijas Radio”
VSIA Latvijas Radio </t>
  </si>
  <si>
    <t>Euranet Plus</t>
  </si>
  <si>
    <t>Ārvalstu komandējumi</t>
  </si>
  <si>
    <r>
      <t xml:space="preserve">Hronometrāža </t>
    </r>
    <r>
      <rPr>
        <vertAlign val="superscript"/>
        <sz val="10"/>
        <rFont val="Arial"/>
        <family val="2"/>
        <charset val="186"/>
      </rPr>
      <t>9</t>
    </r>
    <r>
      <rPr>
        <sz val="11"/>
        <rFont val="Calibri"/>
        <family val="2"/>
        <charset val="186"/>
        <scheme val="minor"/>
      </rPr>
      <t xml:space="preserve"> / Satura vienības </t>
    </r>
    <r>
      <rPr>
        <vertAlign val="superscript"/>
        <sz val="10"/>
        <rFont val="Arial"/>
        <family val="2"/>
        <charset val="186"/>
      </rPr>
      <t>8</t>
    </r>
  </si>
  <si>
    <t>eiro/gadā</t>
  </si>
  <si>
    <t>Ieņēmumi no sniegtajiem maksas pakalpojumiem, kas tiek novirzīti administratīvo un reprezentācijas izdevumu segšanai</t>
  </si>
  <si>
    <t>Informācija par projektu un pasākumu līdzfinansējuma avotiem:</t>
  </si>
  <si>
    <r>
      <t xml:space="preserve">Cits saturs </t>
    </r>
    <r>
      <rPr>
        <vertAlign val="superscript"/>
        <sz val="10"/>
        <rFont val="Arial"/>
        <family val="2"/>
        <charset val="186"/>
      </rPr>
      <t>3</t>
    </r>
    <r>
      <rPr>
        <sz val="11"/>
        <rFont val="Calibri"/>
        <family val="2"/>
        <charset val="186"/>
        <scheme val="minor"/>
      </rPr>
      <t xml:space="preserve"> (Saeimasplenārsēdes)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</si>
</sst>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0.0%"/>
    <numFmt numFmtId="167" formatCode="#,##0.000"/>
  </numFmts>
  <fonts count="2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1"/>
      <name val="Arial"/>
      <family val="2"/>
      <charset val="186"/>
    </font>
    <font>
      <b/>
      <sz val="12"/>
      <name val="Arial"/>
      <family val="2"/>
      <charset val="186"/>
    </font>
    <font>
      <b/>
      <sz val="16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b/>
      <vertAlign val="superscript"/>
      <sz val="10"/>
      <name val="Arial"/>
      <family val="2"/>
      <charset val="186"/>
    </font>
    <font>
      <vertAlign val="superscript"/>
      <sz val="10"/>
      <name val="Arial"/>
      <family val="2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sz val="10"/>
      <name val="Calibri"/>
      <family val="2"/>
      <charset val="186"/>
    </font>
    <font>
      <b/>
      <u/>
      <sz val="10"/>
      <name val="Times New Roman"/>
      <family val="1"/>
    </font>
    <font>
      <b/>
      <u/>
      <sz val="10"/>
      <name val="Times New Roman"/>
      <family val="1"/>
      <charset val="186"/>
    </font>
    <font>
      <b/>
      <sz val="10"/>
      <name val="Segoe UI"/>
      <family val="2"/>
      <charset val="186"/>
    </font>
    <font>
      <sz val="10"/>
      <name val="Segoe UI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2" fontId="2" fillId="0" borderId="0" xfId="1" applyNumberFormat="1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0" fillId="0" borderId="80" xfId="0" applyFont="1" applyBorder="1"/>
    <xf numFmtId="0" fontId="10" fillId="5" borderId="80" xfId="0" applyFont="1" applyFill="1" applyBorder="1"/>
    <xf numFmtId="3" fontId="7" fillId="0" borderId="67" xfId="0" applyNumberFormat="1" applyFont="1" applyBorder="1" applyAlignment="1" applyProtection="1">
      <alignment horizontal="left" vertical="center" wrapText="1"/>
      <protection locked="0"/>
    </xf>
    <xf numFmtId="3" fontId="7" fillId="0" borderId="67" xfId="0" applyNumberFormat="1" applyFont="1" applyBorder="1" applyAlignment="1">
      <alignment horizontal="left" vertical="center" wrapText="1"/>
    </xf>
    <xf numFmtId="3" fontId="7" fillId="2" borderId="67" xfId="0" applyNumberFormat="1" applyFont="1" applyFill="1" applyBorder="1" applyAlignment="1" applyProtection="1">
      <alignment horizontal="left" vertical="center" wrapText="1"/>
      <protection locked="0"/>
    </xf>
    <xf numFmtId="3" fontId="7" fillId="6" borderId="67" xfId="0" applyNumberFormat="1" applyFont="1" applyFill="1" applyBorder="1" applyAlignment="1" applyProtection="1">
      <alignment horizontal="left" vertical="center" wrapText="1"/>
      <protection locked="0"/>
    </xf>
    <xf numFmtId="3" fontId="7" fillId="2" borderId="67" xfId="0" applyNumberFormat="1" applyFont="1" applyFill="1" applyBorder="1" applyAlignment="1">
      <alignment horizontal="left" vertical="center" wrapText="1"/>
    </xf>
    <xf numFmtId="0" fontId="11" fillId="0" borderId="80" xfId="0" applyFont="1" applyBorder="1" applyAlignment="1">
      <alignment wrapText="1"/>
    </xf>
    <xf numFmtId="3" fontId="7" fillId="3" borderId="46" xfId="0" applyNumberFormat="1" applyFont="1" applyFill="1" applyBorder="1" applyAlignment="1">
      <alignment horizontal="left" vertical="center" wrapText="1"/>
    </xf>
    <xf numFmtId="3" fontId="7" fillId="3" borderId="0" xfId="0" applyNumberFormat="1" applyFont="1" applyFill="1" applyAlignment="1">
      <alignment horizontal="left" vertical="center" wrapText="1"/>
    </xf>
    <xf numFmtId="164" fontId="7" fillId="3" borderId="85" xfId="0" applyNumberFormat="1" applyFont="1" applyFill="1" applyBorder="1"/>
    <xf numFmtId="164" fontId="7" fillId="3" borderId="86" xfId="0" applyNumberFormat="1" applyFont="1" applyFill="1" applyBorder="1" applyAlignment="1">
      <alignment horizontal="center"/>
    </xf>
    <xf numFmtId="164" fontId="7" fillId="3" borderId="85" xfId="0" applyNumberFormat="1" applyFont="1" applyFill="1" applyBorder="1" applyAlignment="1">
      <alignment horizontal="center"/>
    </xf>
    <xf numFmtId="3" fontId="7" fillId="3" borderId="29" xfId="0" applyNumberFormat="1" applyFont="1" applyFill="1" applyBorder="1" applyAlignment="1">
      <alignment horizontal="center"/>
    </xf>
    <xf numFmtId="3" fontId="7" fillId="3" borderId="86" xfId="0" applyNumberFormat="1" applyFont="1" applyFill="1" applyBorder="1"/>
    <xf numFmtId="164" fontId="7" fillId="3" borderId="47" xfId="0" applyNumberFormat="1" applyFont="1" applyFill="1" applyBorder="1" applyAlignment="1">
      <alignment horizontal="center"/>
    </xf>
    <xf numFmtId="164" fontId="7" fillId="3" borderId="47" xfId="0" applyNumberFormat="1" applyFont="1" applyFill="1" applyBorder="1"/>
    <xf numFmtId="3" fontId="7" fillId="3" borderId="85" xfId="0" applyNumberFormat="1" applyFont="1" applyFill="1" applyBorder="1"/>
    <xf numFmtId="3" fontId="7" fillId="3" borderId="88" xfId="0" applyNumberFormat="1" applyFont="1" applyFill="1" applyBorder="1"/>
    <xf numFmtId="3" fontId="7" fillId="3" borderId="72" xfId="0" applyNumberFormat="1" applyFont="1" applyFill="1" applyBorder="1"/>
    <xf numFmtId="164" fontId="7" fillId="3" borderId="90" xfId="0" applyNumberFormat="1" applyFont="1" applyFill="1" applyBorder="1"/>
    <xf numFmtId="3" fontId="7" fillId="3" borderId="47" xfId="0" applyNumberFormat="1" applyFont="1" applyFill="1" applyBorder="1"/>
    <xf numFmtId="3" fontId="7" fillId="3" borderId="85" xfId="0" applyNumberFormat="1" applyFont="1" applyFill="1" applyBorder="1" applyAlignment="1">
      <alignment horizontal="center"/>
    </xf>
    <xf numFmtId="3" fontId="7" fillId="3" borderId="77" xfId="0" applyNumberFormat="1" applyFont="1" applyFill="1" applyBorder="1"/>
    <xf numFmtId="165" fontId="7" fillId="3" borderId="70" xfId="0" applyNumberFormat="1" applyFont="1" applyFill="1" applyBorder="1"/>
    <xf numFmtId="165" fontId="7" fillId="3" borderId="68" xfId="0" applyNumberFormat="1" applyFont="1" applyFill="1" applyBorder="1"/>
    <xf numFmtId="3" fontId="7" fillId="3" borderId="67" xfId="0" applyNumberFormat="1" applyFont="1" applyFill="1" applyBorder="1"/>
    <xf numFmtId="3" fontId="7" fillId="3" borderId="93" xfId="0" applyNumberFormat="1" applyFont="1" applyFill="1" applyBorder="1"/>
    <xf numFmtId="165" fontId="7" fillId="3" borderId="94" xfId="0" applyNumberFormat="1" applyFont="1" applyFill="1" applyBorder="1"/>
    <xf numFmtId="3" fontId="7" fillId="3" borderId="96" xfId="0" applyNumberFormat="1" applyFont="1" applyFill="1" applyBorder="1"/>
    <xf numFmtId="3" fontId="7" fillId="3" borderId="88" xfId="0" applyNumberFormat="1" applyFont="1" applyFill="1" applyBorder="1" applyAlignment="1">
      <alignment horizontal="center"/>
    </xf>
    <xf numFmtId="165" fontId="7" fillId="3" borderId="95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left" vertical="center" wrapText="1"/>
    </xf>
    <xf numFmtId="3" fontId="7" fillId="3" borderId="120" xfId="0" applyNumberFormat="1" applyFont="1" applyFill="1" applyBorder="1" applyAlignment="1">
      <alignment horizontal="left" vertical="center" wrapText="1"/>
    </xf>
    <xf numFmtId="3" fontId="7" fillId="3" borderId="121" xfId="0" applyNumberFormat="1" applyFont="1" applyFill="1" applyBorder="1" applyAlignment="1">
      <alignment horizontal="left" vertical="center" wrapText="1"/>
    </xf>
    <xf numFmtId="165" fontId="7" fillId="3" borderId="124" xfId="0" applyNumberFormat="1" applyFont="1" applyFill="1" applyBorder="1"/>
    <xf numFmtId="3" fontId="7" fillId="3" borderId="125" xfId="0" applyNumberFormat="1" applyFont="1" applyFill="1" applyBorder="1" applyAlignment="1">
      <alignment horizontal="center"/>
    </xf>
    <xf numFmtId="3" fontId="7" fillId="3" borderId="126" xfId="0" applyNumberFormat="1" applyFont="1" applyFill="1" applyBorder="1" applyAlignment="1">
      <alignment horizontal="center"/>
    </xf>
    <xf numFmtId="3" fontId="7" fillId="3" borderId="125" xfId="0" applyNumberFormat="1" applyFont="1" applyFill="1" applyBorder="1"/>
    <xf numFmtId="3" fontId="7" fillId="3" borderId="127" xfId="0" applyNumberFormat="1" applyFont="1" applyFill="1" applyBorder="1"/>
    <xf numFmtId="3" fontId="7" fillId="3" borderId="42" xfId="0" applyNumberFormat="1" applyFont="1" applyFill="1" applyBorder="1"/>
    <xf numFmtId="164" fontId="7" fillId="3" borderId="124" xfId="0" applyNumberFormat="1" applyFont="1" applyFill="1" applyBorder="1"/>
    <xf numFmtId="3" fontId="7" fillId="3" borderId="124" xfId="0" applyNumberFormat="1" applyFont="1" applyFill="1" applyBorder="1"/>
    <xf numFmtId="3" fontId="7" fillId="3" borderId="126" xfId="0" applyNumberFormat="1" applyFont="1" applyFill="1" applyBorder="1"/>
    <xf numFmtId="3" fontId="7" fillId="3" borderId="129" xfId="0" applyNumberFormat="1" applyFont="1" applyFill="1" applyBorder="1"/>
    <xf numFmtId="3" fontId="7" fillId="3" borderId="130" xfId="0" applyNumberFormat="1" applyFont="1" applyFill="1" applyBorder="1"/>
    <xf numFmtId="3" fontId="7" fillId="3" borderId="59" xfId="0" applyNumberFormat="1" applyFont="1" applyFill="1" applyBorder="1"/>
    <xf numFmtId="3" fontId="7" fillId="3" borderId="81" xfId="0" applyNumberFormat="1" applyFont="1" applyFill="1" applyBorder="1"/>
    <xf numFmtId="3" fontId="7" fillId="3" borderId="62" xfId="0" applyNumberFormat="1" applyFont="1" applyFill="1" applyBorder="1"/>
    <xf numFmtId="3" fontId="7" fillId="3" borderId="133" xfId="0" applyNumberFormat="1" applyFont="1" applyFill="1" applyBorder="1"/>
    <xf numFmtId="3" fontId="7" fillId="3" borderId="45" xfId="0" applyNumberFormat="1" applyFont="1" applyFill="1" applyBorder="1"/>
    <xf numFmtId="165" fontId="7" fillId="3" borderId="135" xfId="0" applyNumberFormat="1" applyFont="1" applyFill="1" applyBorder="1"/>
    <xf numFmtId="3" fontId="7" fillId="3" borderId="133" xfId="0" applyNumberFormat="1" applyFont="1" applyFill="1" applyBorder="1" applyAlignment="1">
      <alignment horizontal="center"/>
    </xf>
    <xf numFmtId="165" fontId="7" fillId="3" borderId="136" xfId="0" applyNumberFormat="1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 vertical="center"/>
    </xf>
    <xf numFmtId="3" fontId="7" fillId="7" borderId="103" xfId="0" applyNumberFormat="1" applyFont="1" applyFill="1" applyBorder="1" applyAlignment="1">
      <alignment horizontal="left" vertical="center" wrapText="1"/>
    </xf>
    <xf numFmtId="0" fontId="7" fillId="8" borderId="137" xfId="0" applyFont="1" applyFill="1" applyBorder="1" applyAlignment="1">
      <alignment horizontal="center" vertical="center"/>
    </xf>
    <xf numFmtId="3" fontId="7" fillId="8" borderId="138" xfId="0" applyNumberFormat="1" applyFont="1" applyFill="1" applyBorder="1" applyAlignment="1">
      <alignment horizontal="left" vertical="center" wrapText="1"/>
    </xf>
    <xf numFmtId="0" fontId="7" fillId="8" borderId="59" xfId="0" applyFont="1" applyFill="1" applyBorder="1" applyAlignment="1">
      <alignment horizontal="center" vertical="center"/>
    </xf>
    <xf numFmtId="3" fontId="7" fillId="8" borderId="70" xfId="0" applyNumberFormat="1" applyFont="1" applyFill="1" applyBorder="1" applyAlignment="1">
      <alignment horizontal="left" vertical="center" wrapText="1"/>
    </xf>
    <xf numFmtId="0" fontId="7" fillId="8" borderId="77" xfId="0" applyFont="1" applyFill="1" applyBorder="1" applyAlignment="1">
      <alignment horizontal="center" vertical="center"/>
    </xf>
    <xf numFmtId="0" fontId="7" fillId="8" borderId="144" xfId="0" applyFont="1" applyFill="1" applyBorder="1" applyAlignment="1">
      <alignment horizontal="center" vertical="center"/>
    </xf>
    <xf numFmtId="3" fontId="7" fillId="8" borderId="145" xfId="0" applyNumberFormat="1" applyFont="1" applyFill="1" applyBorder="1" applyAlignment="1">
      <alignment horizontal="left" vertical="center" wrapText="1"/>
    </xf>
    <xf numFmtId="0" fontId="7" fillId="7" borderId="28" xfId="0" applyFont="1" applyFill="1" applyBorder="1" applyAlignment="1">
      <alignment horizontal="center"/>
    </xf>
    <xf numFmtId="3" fontId="7" fillId="7" borderId="81" xfId="0" applyNumberFormat="1" applyFont="1" applyFill="1" applyBorder="1" applyAlignment="1">
      <alignment horizontal="left" vertical="center" wrapText="1"/>
    </xf>
    <xf numFmtId="3" fontId="7" fillId="7" borderId="63" xfId="0" applyNumberFormat="1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3" fontId="7" fillId="0" borderId="148" xfId="0" applyNumberFormat="1" applyFont="1" applyBorder="1" applyAlignment="1">
      <alignment horizontal="left" vertical="center" wrapText="1"/>
    </xf>
    <xf numFmtId="0" fontId="7" fillId="2" borderId="41" xfId="0" applyFont="1" applyFill="1" applyBorder="1" applyAlignment="1">
      <alignment horizontal="center" vertical="center"/>
    </xf>
    <xf numFmtId="3" fontId="7" fillId="2" borderId="131" xfId="0" applyNumberFormat="1" applyFont="1" applyFill="1" applyBorder="1" applyAlignment="1">
      <alignment horizontal="left" vertical="center" wrapText="1"/>
    </xf>
    <xf numFmtId="3" fontId="7" fillId="2" borderId="123" xfId="0" applyNumberFormat="1" applyFont="1" applyFill="1" applyBorder="1"/>
    <xf numFmtId="3" fontId="7" fillId="2" borderId="120" xfId="0" applyNumberFormat="1" applyFont="1" applyFill="1" applyBorder="1" applyAlignment="1">
      <alignment horizontal="center"/>
    </xf>
    <xf numFmtId="3" fontId="7" fillId="2" borderId="130" xfId="0" applyNumberFormat="1" applyFont="1" applyFill="1" applyBorder="1" applyAlignment="1">
      <alignment horizontal="center"/>
    </xf>
    <xf numFmtId="3" fontId="7" fillId="2" borderId="133" xfId="0" applyNumberFormat="1" applyFont="1" applyFill="1" applyBorder="1" applyAlignment="1">
      <alignment horizontal="center"/>
    </xf>
    <xf numFmtId="3" fontId="7" fillId="2" borderId="136" xfId="0" applyNumberFormat="1" applyFont="1" applyFill="1" applyBorder="1" applyAlignment="1">
      <alignment horizontal="center"/>
    </xf>
    <xf numFmtId="3" fontId="7" fillId="2" borderId="124" xfId="0" applyNumberFormat="1" applyFont="1" applyFill="1" applyBorder="1"/>
    <xf numFmtId="3" fontId="7" fillId="2" borderId="133" xfId="0" applyNumberFormat="1" applyFont="1" applyFill="1" applyBorder="1"/>
    <xf numFmtId="3" fontId="7" fillId="2" borderId="134" xfId="0" applyNumberFormat="1" applyFont="1" applyFill="1" applyBorder="1"/>
    <xf numFmtId="0" fontId="7" fillId="4" borderId="160" xfId="0" applyFont="1" applyFill="1" applyBorder="1" applyAlignment="1">
      <alignment horizontal="center" vertical="center"/>
    </xf>
    <xf numFmtId="3" fontId="7" fillId="4" borderId="120" xfId="0" applyNumberFormat="1" applyFont="1" applyFill="1" applyBorder="1" applyAlignment="1">
      <alignment horizontal="left" vertical="center" wrapText="1"/>
    </xf>
    <xf numFmtId="3" fontId="7" fillId="4" borderId="163" xfId="0" applyNumberFormat="1" applyFont="1" applyFill="1" applyBorder="1"/>
    <xf numFmtId="3" fontId="7" fillId="4" borderId="164" xfId="0" applyNumberFormat="1" applyFont="1" applyFill="1" applyBorder="1"/>
    <xf numFmtId="3" fontId="7" fillId="4" borderId="162" xfId="0" applyNumberFormat="1" applyFont="1" applyFill="1" applyBorder="1"/>
    <xf numFmtId="3" fontId="7" fillId="4" borderId="165" xfId="0" applyNumberFormat="1" applyFont="1" applyFill="1" applyBorder="1"/>
    <xf numFmtId="3" fontId="7" fillId="4" borderId="166" xfId="0" applyNumberFormat="1" applyFont="1" applyFill="1" applyBorder="1"/>
    <xf numFmtId="164" fontId="7" fillId="4" borderId="163" xfId="0" applyNumberFormat="1" applyFont="1" applyFill="1" applyBorder="1"/>
    <xf numFmtId="3" fontId="7" fillId="4" borderId="167" xfId="0" applyNumberFormat="1" applyFont="1" applyFill="1" applyBorder="1"/>
    <xf numFmtId="3" fontId="7" fillId="4" borderId="168" xfId="0" applyNumberFormat="1" applyFont="1" applyFill="1" applyBorder="1"/>
    <xf numFmtId="3" fontId="7" fillId="4" borderId="169" xfId="0" applyNumberFormat="1" applyFont="1" applyFill="1" applyBorder="1"/>
    <xf numFmtId="165" fontId="7" fillId="4" borderId="161" xfId="0" applyNumberFormat="1" applyFont="1" applyFill="1" applyBorder="1"/>
    <xf numFmtId="9" fontId="7" fillId="4" borderId="165" xfId="1" applyFont="1" applyFill="1" applyBorder="1"/>
    <xf numFmtId="0" fontId="7" fillId="9" borderId="170" xfId="0" applyFont="1" applyFill="1" applyBorder="1" applyAlignment="1">
      <alignment horizontal="center" vertical="center"/>
    </xf>
    <xf numFmtId="0" fontId="7" fillId="3" borderId="178" xfId="0" applyFont="1" applyFill="1" applyBorder="1" applyAlignment="1">
      <alignment vertical="center"/>
    </xf>
    <xf numFmtId="3" fontId="7" fillId="3" borderId="179" xfId="0" applyNumberFormat="1" applyFont="1" applyFill="1" applyBorder="1" applyAlignment="1">
      <alignment horizontal="left" vertical="center" wrapText="1"/>
    </xf>
    <xf numFmtId="164" fontId="7" fillId="3" borderId="182" xfId="0" applyNumberFormat="1" applyFont="1" applyFill="1" applyBorder="1" applyAlignment="1">
      <alignment horizontal="center"/>
    </xf>
    <xf numFmtId="164" fontId="7" fillId="3" borderId="183" xfId="0" applyNumberFormat="1" applyFont="1" applyFill="1" applyBorder="1" applyAlignment="1">
      <alignment horizontal="center"/>
    </xf>
    <xf numFmtId="3" fontId="7" fillId="3" borderId="184" xfId="0" applyNumberFormat="1" applyFont="1" applyFill="1" applyBorder="1" applyAlignment="1">
      <alignment horizontal="right"/>
    </xf>
    <xf numFmtId="3" fontId="7" fillId="3" borderId="183" xfId="0" applyNumberFormat="1" applyFont="1" applyFill="1" applyBorder="1" applyAlignment="1">
      <alignment horizontal="center"/>
    </xf>
    <xf numFmtId="3" fontId="7" fillId="3" borderId="184" xfId="0" applyNumberFormat="1" applyFont="1" applyFill="1" applyBorder="1"/>
    <xf numFmtId="3" fontId="7" fillId="3" borderId="185" xfId="0" applyNumberFormat="1" applyFont="1" applyFill="1" applyBorder="1"/>
    <xf numFmtId="3" fontId="7" fillId="3" borderId="182" xfId="0" applyNumberFormat="1" applyFont="1" applyFill="1" applyBorder="1" applyAlignment="1">
      <alignment horizontal="right"/>
    </xf>
    <xf numFmtId="3" fontId="7" fillId="3" borderId="186" xfId="0" applyNumberFormat="1" applyFont="1" applyFill="1" applyBorder="1" applyAlignment="1">
      <alignment horizontal="right"/>
    </xf>
    <xf numFmtId="3" fontId="7" fillId="3" borderId="187" xfId="0" applyNumberFormat="1" applyFont="1" applyFill="1" applyBorder="1" applyAlignment="1">
      <alignment horizontal="right"/>
    </xf>
    <xf numFmtId="3" fontId="7" fillId="3" borderId="184" xfId="0" applyNumberFormat="1" applyFont="1" applyFill="1" applyBorder="1" applyAlignment="1">
      <alignment horizontal="center"/>
    </xf>
    <xf numFmtId="3" fontId="7" fillId="3" borderId="188" xfId="0" applyNumberFormat="1" applyFont="1" applyFill="1" applyBorder="1" applyAlignment="1">
      <alignment horizontal="center"/>
    </xf>
    <xf numFmtId="3" fontId="7" fillId="3" borderId="182" xfId="0" applyNumberFormat="1" applyFont="1" applyFill="1" applyBorder="1"/>
    <xf numFmtId="3" fontId="7" fillId="3" borderId="180" xfId="0" applyNumberFormat="1" applyFont="1" applyFill="1" applyBorder="1" applyAlignment="1">
      <alignment horizontal="center"/>
    </xf>
    <xf numFmtId="3" fontId="7" fillId="3" borderId="190" xfId="0" applyNumberFormat="1" applyFont="1" applyFill="1" applyBorder="1" applyAlignment="1">
      <alignment horizontal="center"/>
    </xf>
    <xf numFmtId="3" fontId="7" fillId="3" borderId="191" xfId="0" applyNumberFormat="1" applyFont="1" applyFill="1" applyBorder="1" applyAlignment="1">
      <alignment horizontal="center"/>
    </xf>
    <xf numFmtId="3" fontId="7" fillId="3" borderId="193" xfId="0" applyNumberFormat="1" applyFont="1" applyFill="1" applyBorder="1" applyAlignment="1">
      <alignment horizontal="center"/>
    </xf>
    <xf numFmtId="3" fontId="7" fillId="3" borderId="189" xfId="0" applyNumberFormat="1" applyFont="1" applyFill="1" applyBorder="1" applyAlignment="1">
      <alignment horizontal="center"/>
    </xf>
    <xf numFmtId="2" fontId="7" fillId="3" borderId="192" xfId="1" applyNumberFormat="1" applyFont="1" applyFill="1" applyBorder="1" applyAlignment="1">
      <alignment horizontal="center"/>
    </xf>
    <xf numFmtId="3" fontId="7" fillId="3" borderId="87" xfId="0" applyNumberFormat="1" applyFont="1" applyFill="1" applyBorder="1"/>
    <xf numFmtId="9" fontId="7" fillId="3" borderId="47" xfId="1" applyFont="1" applyFill="1" applyBorder="1"/>
    <xf numFmtId="3" fontId="7" fillId="3" borderId="194" xfId="0" applyNumberFormat="1" applyFont="1" applyFill="1" applyBorder="1" applyAlignment="1">
      <alignment horizontal="center"/>
    </xf>
    <xf numFmtId="3" fontId="7" fillId="4" borderId="131" xfId="0" applyNumberFormat="1" applyFont="1" applyFill="1" applyBorder="1" applyAlignment="1">
      <alignment horizontal="left" vertical="center" wrapText="1"/>
    </xf>
    <xf numFmtId="3" fontId="7" fillId="4" borderId="196" xfId="0" applyNumberFormat="1" applyFont="1" applyFill="1" applyBorder="1"/>
    <xf numFmtId="3" fontId="7" fillId="4" borderId="197" xfId="0" applyNumberFormat="1" applyFont="1" applyFill="1" applyBorder="1"/>
    <xf numFmtId="3" fontId="7" fillId="4" borderId="198" xfId="0" applyNumberFormat="1" applyFont="1" applyFill="1" applyBorder="1"/>
    <xf numFmtId="3" fontId="7" fillId="4" borderId="199" xfId="0" applyNumberFormat="1" applyFont="1" applyFill="1" applyBorder="1"/>
    <xf numFmtId="3" fontId="7" fillId="4" borderId="201" xfId="0" applyNumberFormat="1" applyFont="1" applyFill="1" applyBorder="1" applyAlignment="1">
      <alignment horizontal="center"/>
    </xf>
    <xf numFmtId="3" fontId="7" fillId="4" borderId="200" xfId="0" applyNumberFormat="1" applyFont="1" applyFill="1" applyBorder="1"/>
    <xf numFmtId="3" fontId="7" fillId="4" borderId="201" xfId="0" applyNumberFormat="1" applyFont="1" applyFill="1" applyBorder="1"/>
    <xf numFmtId="3" fontId="7" fillId="4" borderId="203" xfId="0" applyNumberFormat="1" applyFont="1" applyFill="1" applyBorder="1"/>
    <xf numFmtId="3" fontId="7" fillId="4" borderId="204" xfId="0" applyNumberFormat="1" applyFont="1" applyFill="1" applyBorder="1"/>
    <xf numFmtId="3" fontId="7" fillId="4" borderId="206" xfId="0" applyNumberFormat="1" applyFont="1" applyFill="1" applyBorder="1" applyAlignment="1">
      <alignment horizontal="center"/>
    </xf>
    <xf numFmtId="2" fontId="7" fillId="4" borderId="205" xfId="1" applyNumberFormat="1" applyFont="1" applyFill="1" applyBorder="1" applyAlignment="1">
      <alignment horizontal="center"/>
    </xf>
    <xf numFmtId="9" fontId="7" fillId="4" borderId="197" xfId="1" applyFont="1" applyFill="1" applyBorder="1"/>
    <xf numFmtId="3" fontId="7" fillId="4" borderId="199" xfId="0" applyNumberFormat="1" applyFont="1" applyFill="1" applyBorder="1" applyAlignment="1">
      <alignment horizontal="center"/>
    </xf>
    <xf numFmtId="165" fontId="7" fillId="4" borderId="61" xfId="0" applyNumberFormat="1" applyFont="1" applyFill="1" applyBorder="1" applyAlignment="1">
      <alignment horizontal="center"/>
    </xf>
    <xf numFmtId="3" fontId="7" fillId="2" borderId="207" xfId="0" applyNumberFormat="1" applyFont="1" applyFill="1" applyBorder="1" applyAlignment="1">
      <alignment horizontal="left" vertical="center" wrapText="1"/>
    </xf>
    <xf numFmtId="3" fontId="7" fillId="2" borderId="207" xfId="0" applyNumberFormat="1" applyFont="1" applyFill="1" applyBorder="1"/>
    <xf numFmtId="3" fontId="7" fillId="2" borderId="209" xfId="0" applyNumberFormat="1" applyFont="1" applyFill="1" applyBorder="1"/>
    <xf numFmtId="0" fontId="7" fillId="2" borderId="207" xfId="0" applyFont="1" applyFill="1" applyBorder="1"/>
    <xf numFmtId="3" fontId="7" fillId="10" borderId="211" xfId="0" applyNumberFormat="1" applyFont="1" applyFill="1" applyBorder="1" applyAlignment="1">
      <alignment horizontal="left" vertical="center" wrapText="1"/>
    </xf>
    <xf numFmtId="3" fontId="7" fillId="10" borderId="207" xfId="0" applyNumberFormat="1" applyFont="1" applyFill="1" applyBorder="1"/>
    <xf numFmtId="3" fontId="7" fillId="10" borderId="209" xfId="0" applyNumberFormat="1" applyFont="1" applyFill="1" applyBorder="1"/>
    <xf numFmtId="3" fontId="7" fillId="10" borderId="55" xfId="0" applyNumberFormat="1" applyFont="1" applyFill="1" applyBorder="1"/>
    <xf numFmtId="3" fontId="7" fillId="10" borderId="50" xfId="0" applyNumberFormat="1" applyFont="1" applyFill="1" applyBorder="1"/>
    <xf numFmtId="3" fontId="7" fillId="2" borderId="67" xfId="0" applyNumberFormat="1" applyFont="1" applyFill="1" applyBorder="1" applyAlignment="1">
      <alignment horizontal="right" vertical="center" wrapText="1"/>
    </xf>
    <xf numFmtId="3" fontId="7" fillId="2" borderId="86" xfId="0" applyNumberFormat="1" applyFont="1" applyFill="1" applyBorder="1" applyAlignment="1">
      <alignment horizontal="right" vertical="center" wrapText="1"/>
    </xf>
    <xf numFmtId="0" fontId="7" fillId="2" borderId="0" xfId="0" applyFont="1" applyFill="1"/>
    <xf numFmtId="0" fontId="12" fillId="2" borderId="0" xfId="0" applyFont="1" applyFill="1" applyAlignment="1">
      <alignment vertical="top"/>
    </xf>
    <xf numFmtId="0" fontId="10" fillId="2" borderId="0" xfId="0" applyFont="1" applyFill="1" applyAlignment="1">
      <alignment horizontal="right" vertical="top"/>
    </xf>
    <xf numFmtId="3" fontId="10" fillId="0" borderId="0" xfId="0" applyNumberFormat="1" applyFont="1"/>
    <xf numFmtId="0" fontId="13" fillId="0" borderId="0" xfId="0" applyFont="1" applyAlignment="1">
      <alignment vertical="center"/>
    </xf>
    <xf numFmtId="0" fontId="13" fillId="0" borderId="0" xfId="0" applyFont="1"/>
    <xf numFmtId="3" fontId="13" fillId="0" borderId="0" xfId="0" applyNumberFormat="1" applyFont="1"/>
    <xf numFmtId="2" fontId="13" fillId="0" borderId="0" xfId="1" applyNumberFormat="1" applyFont="1"/>
    <xf numFmtId="2" fontId="13" fillId="0" borderId="0" xfId="0" applyNumberFormat="1" applyFont="1"/>
    <xf numFmtId="0" fontId="13" fillId="0" borderId="0" xfId="0" applyFont="1" applyAlignment="1">
      <alignment horizontal="center"/>
    </xf>
    <xf numFmtId="0" fontId="14" fillId="0" borderId="0" xfId="0" applyFont="1"/>
    <xf numFmtId="0" fontId="13" fillId="2" borderId="0" xfId="0" applyFont="1" applyFill="1" applyAlignment="1">
      <alignment vertical="center"/>
    </xf>
    <xf numFmtId="0" fontId="13" fillId="2" borderId="0" xfId="0" applyFont="1" applyFill="1"/>
    <xf numFmtId="164" fontId="13" fillId="2" borderId="0" xfId="0" applyNumberFormat="1" applyFont="1" applyFill="1"/>
    <xf numFmtId="2" fontId="13" fillId="2" borderId="0" xfId="1" applyNumberFormat="1" applyFont="1" applyFill="1"/>
    <xf numFmtId="2" fontId="13" fillId="2" borderId="0" xfId="0" applyNumberFormat="1" applyFont="1" applyFill="1"/>
    <xf numFmtId="0" fontId="13" fillId="2" borderId="0" xfId="0" applyFont="1" applyFill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4" fillId="2" borderId="0" xfId="0" applyFont="1" applyFill="1"/>
    <xf numFmtId="0" fontId="14" fillId="0" borderId="0" xfId="0" applyFont="1" applyAlignment="1">
      <alignment horizontal="left" vertical="top" wrapText="1"/>
    </xf>
    <xf numFmtId="3" fontId="7" fillId="3" borderId="127" xfId="0" applyNumberFormat="1" applyFont="1" applyFill="1" applyBorder="1" applyAlignment="1">
      <alignment horizontal="center"/>
    </xf>
    <xf numFmtId="166" fontId="7" fillId="3" borderId="95" xfId="1" applyNumberFormat="1" applyFont="1" applyFill="1" applyBorder="1"/>
    <xf numFmtId="166" fontId="7" fillId="3" borderId="136" xfId="1" applyNumberFormat="1" applyFont="1" applyFill="1" applyBorder="1"/>
    <xf numFmtId="166" fontId="7" fillId="4" borderId="165" xfId="1" applyNumberFormat="1" applyFont="1" applyFill="1" applyBorder="1"/>
    <xf numFmtId="166" fontId="7" fillId="3" borderId="88" xfId="1" applyNumberFormat="1" applyFont="1" applyFill="1" applyBorder="1"/>
    <xf numFmtId="166" fontId="7" fillId="3" borderId="133" xfId="1" applyNumberFormat="1" applyFont="1" applyFill="1" applyBorder="1"/>
    <xf numFmtId="166" fontId="7" fillId="4" borderId="163" xfId="1" applyNumberFormat="1" applyFont="1" applyFill="1" applyBorder="1"/>
    <xf numFmtId="166" fontId="7" fillId="3" borderId="85" xfId="1" applyNumberFormat="1" applyFont="1" applyFill="1" applyBorder="1"/>
    <xf numFmtId="166" fontId="7" fillId="4" borderId="199" xfId="1" applyNumberFormat="1" applyFont="1" applyFill="1" applyBorder="1"/>
    <xf numFmtId="166" fontId="7" fillId="4" borderId="165" xfId="1" applyNumberFormat="1" applyFont="1" applyFill="1" applyBorder="1" applyAlignment="1">
      <alignment horizontal="center"/>
    </xf>
    <xf numFmtId="166" fontId="7" fillId="3" borderId="90" xfId="1" applyNumberFormat="1" applyFont="1" applyFill="1" applyBorder="1" applyAlignment="1">
      <alignment horizontal="center"/>
    </xf>
    <xf numFmtId="166" fontId="7" fillId="4" borderId="197" xfId="1" applyNumberFormat="1" applyFont="1" applyFill="1" applyBorder="1" applyAlignment="1">
      <alignment horizontal="center"/>
    </xf>
    <xf numFmtId="166" fontId="7" fillId="3" borderId="183" xfId="1" applyNumberFormat="1" applyFont="1" applyFill="1" applyBorder="1" applyAlignment="1">
      <alignment horizontal="right"/>
    </xf>
    <xf numFmtId="166" fontId="7" fillId="4" borderId="197" xfId="1" applyNumberFormat="1" applyFont="1" applyFill="1" applyBorder="1"/>
    <xf numFmtId="166" fontId="7" fillId="4" borderId="166" xfId="1" applyNumberFormat="1" applyFont="1" applyFill="1" applyBorder="1"/>
    <xf numFmtId="166" fontId="7" fillId="3" borderId="188" xfId="1" applyNumberFormat="1" applyFont="1" applyFill="1" applyBorder="1" applyAlignment="1">
      <alignment horizontal="center"/>
    </xf>
    <xf numFmtId="166" fontId="7" fillId="4" borderId="201" xfId="1" applyNumberFormat="1" applyFont="1" applyFill="1" applyBorder="1" applyAlignment="1">
      <alignment horizontal="center"/>
    </xf>
    <xf numFmtId="3" fontId="2" fillId="0" borderId="0" xfId="0" applyNumberFormat="1" applyFont="1" applyAlignment="1">
      <alignment wrapText="1"/>
    </xf>
    <xf numFmtId="166" fontId="7" fillId="3" borderId="90" xfId="1" applyNumberFormat="1" applyFont="1" applyFill="1" applyBorder="1"/>
    <xf numFmtId="166" fontId="7" fillId="3" borderId="183" xfId="1" applyNumberFormat="1" applyFont="1" applyFill="1" applyBorder="1"/>
    <xf numFmtId="166" fontId="7" fillId="4" borderId="215" xfId="1" applyNumberFormat="1" applyFont="1" applyFill="1" applyBorder="1"/>
    <xf numFmtId="3" fontId="7" fillId="2" borderId="148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3" fontId="7" fillId="3" borderId="181" xfId="0" applyNumberFormat="1" applyFont="1" applyFill="1" applyBorder="1" applyAlignment="1">
      <alignment horizontal="center"/>
    </xf>
    <xf numFmtId="3" fontId="7" fillId="3" borderId="182" xfId="0" applyNumberFormat="1" applyFont="1" applyFill="1" applyBorder="1" applyAlignment="1">
      <alignment horizontal="center"/>
    </xf>
    <xf numFmtId="3" fontId="7" fillId="4" borderId="164" xfId="0" applyNumberFormat="1" applyFont="1" applyFill="1" applyBorder="1" applyAlignment="1">
      <alignment horizontal="center"/>
    </xf>
    <xf numFmtId="3" fontId="7" fillId="4" borderId="166" xfId="0" applyNumberFormat="1" applyFont="1" applyFill="1" applyBorder="1" applyAlignment="1">
      <alignment horizontal="center"/>
    </xf>
    <xf numFmtId="3" fontId="7" fillId="4" borderId="196" xfId="0" applyNumberFormat="1" applyFont="1" applyFill="1" applyBorder="1" applyAlignment="1">
      <alignment horizontal="center"/>
    </xf>
    <xf numFmtId="3" fontId="7" fillId="3" borderId="96" xfId="0" applyNumberFormat="1" applyFont="1" applyFill="1" applyBorder="1" applyAlignment="1">
      <alignment horizontal="center"/>
    </xf>
    <xf numFmtId="0" fontId="16" fillId="2" borderId="0" xfId="0" applyFont="1" applyFill="1"/>
    <xf numFmtId="3" fontId="16" fillId="4" borderId="17" xfId="0" applyNumberFormat="1" applyFont="1" applyFill="1" applyBorder="1" applyAlignment="1">
      <alignment horizontal="center" wrapText="1"/>
    </xf>
    <xf numFmtId="3" fontId="16" fillId="4" borderId="136" xfId="0" applyNumberFormat="1" applyFont="1" applyFill="1" applyBorder="1" applyAlignment="1">
      <alignment horizontal="center" wrapText="1"/>
    </xf>
    <xf numFmtId="3" fontId="16" fillId="2" borderId="47" xfId="0" applyNumberFormat="1" applyFont="1" applyFill="1" applyBorder="1" applyAlignment="1">
      <alignment horizontal="center" wrapText="1"/>
    </xf>
    <xf numFmtId="3" fontId="16" fillId="2" borderId="70" xfId="0" applyNumberFormat="1" applyFont="1" applyFill="1" applyBorder="1"/>
    <xf numFmtId="3" fontId="16" fillId="2" borderId="70" xfId="0" applyNumberFormat="1" applyFont="1" applyFill="1" applyBorder="1" applyAlignment="1">
      <alignment horizontal="center"/>
    </xf>
    <xf numFmtId="3" fontId="16" fillId="2" borderId="88" xfId="0" applyNumberFormat="1" applyFont="1" applyFill="1" applyBorder="1"/>
    <xf numFmtId="3" fontId="16" fillId="0" borderId="0" xfId="0" applyNumberFormat="1" applyFont="1"/>
    <xf numFmtId="167" fontId="13" fillId="0" borderId="0" xfId="0" applyNumberFormat="1" applyFont="1"/>
    <xf numFmtId="3" fontId="2" fillId="0" borderId="0" xfId="0" applyNumberFormat="1" applyFont="1"/>
    <xf numFmtId="0" fontId="10" fillId="0" borderId="76" xfId="0" applyFont="1" applyBorder="1"/>
    <xf numFmtId="166" fontId="7" fillId="3" borderId="124" xfId="1" applyNumberFormat="1" applyFont="1" applyFill="1" applyBorder="1"/>
    <xf numFmtId="9" fontId="7" fillId="3" borderId="124" xfId="1" applyFont="1" applyFill="1" applyBorder="1"/>
    <xf numFmtId="166" fontId="17" fillId="7" borderId="75" xfId="1" applyNumberFormat="1" applyFont="1" applyFill="1" applyBorder="1"/>
    <xf numFmtId="9" fontId="7" fillId="4" borderId="163" xfId="1" applyFont="1" applyFill="1" applyBorder="1"/>
    <xf numFmtId="3" fontId="7" fillId="3" borderId="183" xfId="0" applyNumberFormat="1" applyFont="1" applyFill="1" applyBorder="1" applyAlignment="1">
      <alignment horizontal="right"/>
    </xf>
    <xf numFmtId="3" fontId="7" fillId="3" borderId="192" xfId="0" applyNumberFormat="1" applyFont="1" applyFill="1" applyBorder="1" applyAlignment="1">
      <alignment horizontal="right"/>
    </xf>
    <xf numFmtId="3" fontId="7" fillId="4" borderId="199" xfId="0" applyNumberFormat="1" applyFont="1" applyFill="1" applyBorder="1" applyAlignment="1">
      <alignment horizontal="right"/>
    </xf>
    <xf numFmtId="3" fontId="7" fillId="4" borderId="197" xfId="0" applyNumberFormat="1" applyFont="1" applyFill="1" applyBorder="1" applyAlignment="1">
      <alignment horizontal="right"/>
    </xf>
    <xf numFmtId="3" fontId="7" fillId="4" borderId="196" xfId="0" applyNumberFormat="1" applyFont="1" applyFill="1" applyBorder="1" applyAlignment="1">
      <alignment horizontal="right"/>
    </xf>
    <xf numFmtId="3" fontId="7" fillId="4" borderId="205" xfId="0" applyNumberFormat="1" applyFont="1" applyFill="1" applyBorder="1" applyAlignment="1">
      <alignment horizontal="right"/>
    </xf>
    <xf numFmtId="2" fontId="3" fillId="2" borderId="0" xfId="0" applyNumberFormat="1" applyFont="1" applyFill="1"/>
    <xf numFmtId="4" fontId="7" fillId="3" borderId="68" xfId="0" applyNumberFormat="1" applyFont="1" applyFill="1" applyBorder="1"/>
    <xf numFmtId="4" fontId="7" fillId="3" borderId="126" xfId="0" applyNumberFormat="1" applyFont="1" applyFill="1" applyBorder="1"/>
    <xf numFmtId="0" fontId="16" fillId="2" borderId="10" xfId="0" applyFont="1" applyFill="1" applyBorder="1"/>
    <xf numFmtId="3" fontId="16" fillId="2" borderId="80" xfId="0" applyNumberFormat="1" applyFont="1" applyFill="1" applyBorder="1"/>
    <xf numFmtId="164" fontId="16" fillId="2" borderId="70" xfId="0" applyNumberFormat="1" applyFont="1" applyFill="1" applyBorder="1"/>
    <xf numFmtId="165" fontId="16" fillId="2" borderId="70" xfId="0" applyNumberFormat="1" applyFont="1" applyFill="1" applyBorder="1"/>
    <xf numFmtId="3" fontId="16" fillId="2" borderId="82" xfId="0" applyNumberFormat="1" applyFont="1" applyFill="1" applyBorder="1" applyAlignment="1">
      <alignment horizontal="center"/>
    </xf>
    <xf numFmtId="3" fontId="16" fillId="2" borderId="72" xfId="0" applyNumberFormat="1" applyFont="1" applyFill="1" applyBorder="1"/>
    <xf numFmtId="3" fontId="16" fillId="2" borderId="82" xfId="0" applyNumberFormat="1" applyFont="1" applyFill="1" applyBorder="1"/>
    <xf numFmtId="1" fontId="16" fillId="0" borderId="72" xfId="0" applyNumberFormat="1" applyFont="1" applyBorder="1"/>
    <xf numFmtId="1" fontId="16" fillId="0" borderId="80" xfId="0" applyNumberFormat="1" applyFont="1" applyBorder="1"/>
    <xf numFmtId="1" fontId="16" fillId="2" borderId="70" xfId="0" applyNumberFormat="1" applyFont="1" applyFill="1" applyBorder="1"/>
    <xf numFmtId="4" fontId="16" fillId="2" borderId="70" xfId="0" applyNumberFormat="1" applyFont="1" applyFill="1" applyBorder="1"/>
    <xf numFmtId="9" fontId="16" fillId="2" borderId="70" xfId="1" applyFont="1" applyFill="1" applyBorder="1"/>
    <xf numFmtId="164" fontId="16" fillId="2" borderId="69" xfId="0" applyNumberFormat="1" applyFont="1" applyFill="1" applyBorder="1"/>
    <xf numFmtId="0" fontId="16" fillId="0" borderId="80" xfId="0" applyFont="1" applyBorder="1"/>
    <xf numFmtId="164" fontId="16" fillId="2" borderId="68" xfId="0" applyNumberFormat="1" applyFont="1" applyFill="1" applyBorder="1"/>
    <xf numFmtId="3" fontId="16" fillId="2" borderId="81" xfId="0" applyNumberFormat="1" applyFont="1" applyFill="1" applyBorder="1"/>
    <xf numFmtId="3" fontId="16" fillId="2" borderId="75" xfId="0" applyNumberFormat="1" applyFont="1" applyFill="1" applyBorder="1"/>
    <xf numFmtId="3" fontId="16" fillId="2" borderId="60" xfId="0" applyNumberFormat="1" applyFont="1" applyFill="1" applyBorder="1"/>
    <xf numFmtId="3" fontId="16" fillId="0" borderId="74" xfId="0" applyNumberFormat="1" applyFont="1" applyBorder="1"/>
    <xf numFmtId="3" fontId="16" fillId="0" borderId="80" xfId="0" applyNumberFormat="1" applyFont="1" applyBorder="1"/>
    <xf numFmtId="165" fontId="16" fillId="2" borderId="77" xfId="0" applyNumberFormat="1" applyFont="1" applyFill="1" applyBorder="1"/>
    <xf numFmtId="166" fontId="16" fillId="2" borderId="82" xfId="1" applyNumberFormat="1" applyFont="1" applyFill="1" applyBorder="1"/>
    <xf numFmtId="3" fontId="16" fillId="2" borderId="62" xfId="0" applyNumberFormat="1" applyFont="1" applyFill="1" applyBorder="1" applyAlignment="1">
      <alignment horizontal="center"/>
    </xf>
    <xf numFmtId="165" fontId="16" fillId="2" borderId="82" xfId="0" applyNumberFormat="1" applyFont="1" applyFill="1" applyBorder="1" applyAlignment="1">
      <alignment horizontal="center"/>
    </xf>
    <xf numFmtId="166" fontId="16" fillId="2" borderId="70" xfId="1" applyNumberFormat="1" applyFont="1" applyFill="1" applyBorder="1"/>
    <xf numFmtId="165" fontId="16" fillId="2" borderId="68" xfId="0" applyNumberFormat="1" applyFont="1" applyFill="1" applyBorder="1" applyAlignment="1">
      <alignment horizontal="center"/>
    </xf>
    <xf numFmtId="1" fontId="16" fillId="2" borderId="74" xfId="0" applyNumberFormat="1" applyFont="1" applyFill="1" applyBorder="1"/>
    <xf numFmtId="166" fontId="16" fillId="2" borderId="80" xfId="1" applyNumberFormat="1" applyFont="1" applyFill="1" applyBorder="1"/>
    <xf numFmtId="0" fontId="16" fillId="0" borderId="0" xfId="0" applyFont="1"/>
    <xf numFmtId="166" fontId="18" fillId="7" borderId="75" xfId="1" applyNumberFormat="1" applyFont="1" applyFill="1" applyBorder="1"/>
    <xf numFmtId="166" fontId="18" fillId="7" borderId="138" xfId="1" applyNumberFormat="1" applyFont="1" applyFill="1" applyBorder="1"/>
    <xf numFmtId="166" fontId="19" fillId="7" borderId="101" xfId="1" applyNumberFormat="1" applyFont="1" applyFill="1" applyBorder="1" applyAlignment="1">
      <alignment horizontal="right"/>
    </xf>
    <xf numFmtId="3" fontId="10" fillId="2" borderId="0" xfId="0" applyNumberFormat="1" applyFont="1" applyFill="1"/>
    <xf numFmtId="164" fontId="10" fillId="2" borderId="0" xfId="0" applyNumberFormat="1" applyFont="1" applyFill="1"/>
    <xf numFmtId="3" fontId="16" fillId="2" borderId="78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Alignment="1">
      <alignment wrapText="1"/>
    </xf>
    <xf numFmtId="0" fontId="16" fillId="4" borderId="17" xfId="0" applyFont="1" applyFill="1" applyBorder="1" applyAlignment="1">
      <alignment horizontal="center" wrapText="1"/>
    </xf>
    <xf numFmtId="164" fontId="16" fillId="4" borderId="21" xfId="0" applyNumberFormat="1" applyFont="1" applyFill="1" applyBorder="1" applyAlignment="1">
      <alignment horizontal="center" wrapText="1"/>
    </xf>
    <xf numFmtId="164" fontId="16" fillId="4" borderId="32" xfId="0" applyNumberFormat="1" applyFont="1" applyFill="1" applyBorder="1" applyAlignment="1">
      <alignment horizontal="center" wrapText="1"/>
    </xf>
    <xf numFmtId="0" fontId="16" fillId="4" borderId="32" xfId="0" applyFont="1" applyFill="1" applyBorder="1" applyAlignment="1">
      <alignment horizontal="center" wrapText="1"/>
    </xf>
    <xf numFmtId="165" fontId="16" fillId="4" borderId="32" xfId="0" applyNumberFormat="1" applyFont="1" applyFill="1" applyBorder="1" applyAlignment="1">
      <alignment horizontal="center" wrapText="1"/>
    </xf>
    <xf numFmtId="164" fontId="16" fillId="4" borderId="41" xfId="0" applyNumberFormat="1" applyFont="1" applyFill="1" applyBorder="1" applyAlignment="1">
      <alignment horizontal="center" wrapText="1"/>
    </xf>
    <xf numFmtId="164" fontId="16" fillId="4" borderId="43" xfId="0" applyNumberFormat="1" applyFont="1" applyFill="1" applyBorder="1" applyAlignment="1">
      <alignment horizontal="center" wrapText="1"/>
    </xf>
    <xf numFmtId="0" fontId="16" fillId="4" borderId="43" xfId="0" applyFont="1" applyFill="1" applyBorder="1" applyAlignment="1">
      <alignment horizontal="center"/>
    </xf>
    <xf numFmtId="165" fontId="16" fillId="4" borderId="43" xfId="0" applyNumberFormat="1" applyFont="1" applyFill="1" applyBorder="1" applyAlignment="1">
      <alignment horizontal="center"/>
    </xf>
    <xf numFmtId="0" fontId="16" fillId="4" borderId="42" xfId="0" applyFont="1" applyFill="1" applyBorder="1" applyAlignment="1">
      <alignment horizontal="center" wrapText="1"/>
    </xf>
    <xf numFmtId="0" fontId="16" fillId="4" borderId="43" xfId="0" applyFont="1" applyFill="1" applyBorder="1" applyAlignment="1">
      <alignment horizontal="center" wrapText="1"/>
    </xf>
    <xf numFmtId="0" fontId="16" fillId="4" borderId="213" xfId="0" applyFont="1" applyFill="1" applyBorder="1" applyAlignment="1">
      <alignment horizontal="center" wrapText="1"/>
    </xf>
    <xf numFmtId="164" fontId="16" fillId="2" borderId="28" xfId="0" applyNumberFormat="1" applyFont="1" applyFill="1" applyBorder="1" applyAlignment="1">
      <alignment horizontal="center" wrapText="1"/>
    </xf>
    <xf numFmtId="164" fontId="16" fillId="2" borderId="0" xfId="0" applyNumberFormat="1" applyFont="1" applyFill="1" applyAlignment="1">
      <alignment horizontal="center" wrapText="1"/>
    </xf>
    <xf numFmtId="0" fontId="16" fillId="2" borderId="0" xfId="0" applyFont="1" applyFill="1" applyAlignment="1">
      <alignment horizontal="center"/>
    </xf>
    <xf numFmtId="165" fontId="16" fillId="2" borderId="0" xfId="0" applyNumberFormat="1" applyFont="1" applyFill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0" fontId="16" fillId="2" borderId="29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164" fontId="16" fillId="5" borderId="51" xfId="0" applyNumberFormat="1" applyFont="1" applyFill="1" applyBorder="1"/>
    <xf numFmtId="164" fontId="16" fillId="5" borderId="52" xfId="0" applyNumberFormat="1" applyFont="1" applyFill="1" applyBorder="1"/>
    <xf numFmtId="166" fontId="16" fillId="5" borderId="52" xfId="1" applyNumberFormat="1" applyFont="1" applyFill="1" applyBorder="1"/>
    <xf numFmtId="3" fontId="16" fillId="5" borderId="53" xfId="0" applyNumberFormat="1" applyFont="1" applyFill="1" applyBorder="1" applyAlignment="1">
      <alignment horizontal="center"/>
    </xf>
    <xf numFmtId="3" fontId="16" fillId="5" borderId="54" xfId="0" applyNumberFormat="1" applyFont="1" applyFill="1" applyBorder="1" applyAlignment="1">
      <alignment horizontal="center"/>
    </xf>
    <xf numFmtId="3" fontId="16" fillId="5" borderId="53" xfId="0" applyNumberFormat="1" applyFont="1" applyFill="1" applyBorder="1"/>
    <xf numFmtId="3" fontId="16" fillId="2" borderId="61" xfId="0" applyNumberFormat="1" applyFont="1" applyFill="1" applyBorder="1" applyAlignment="1">
      <alignment horizontal="center"/>
    </xf>
    <xf numFmtId="3" fontId="16" fillId="2" borderId="71" xfId="0" applyNumberFormat="1" applyFont="1" applyFill="1" applyBorder="1" applyAlignment="1">
      <alignment horizontal="center"/>
    </xf>
    <xf numFmtId="3" fontId="16" fillId="2" borderId="74" xfId="0" applyNumberFormat="1" applyFont="1" applyFill="1" applyBorder="1"/>
    <xf numFmtId="3" fontId="16" fillId="2" borderId="61" xfId="0" applyNumberFormat="1" applyFont="1" applyFill="1" applyBorder="1"/>
    <xf numFmtId="164" fontId="16" fillId="5" borderId="69" xfId="0" applyNumberFormat="1" applyFont="1" applyFill="1" applyBorder="1"/>
    <xf numFmtId="164" fontId="16" fillId="5" borderId="70" xfId="0" applyNumberFormat="1" applyFont="1" applyFill="1" applyBorder="1"/>
    <xf numFmtId="166" fontId="16" fillId="5" borderId="70" xfId="1" applyNumberFormat="1" applyFont="1" applyFill="1" applyBorder="1"/>
    <xf numFmtId="3" fontId="16" fillId="5" borderId="61" xfId="0" applyNumberFormat="1" applyFont="1" applyFill="1" applyBorder="1" applyAlignment="1">
      <alignment horizontal="center"/>
    </xf>
    <xf numFmtId="3" fontId="16" fillId="5" borderId="71" xfId="0" applyNumberFormat="1" applyFont="1" applyFill="1" applyBorder="1" applyAlignment="1">
      <alignment horizontal="center"/>
    </xf>
    <xf numFmtId="3" fontId="16" fillId="5" borderId="61" xfId="0" applyNumberFormat="1" applyFont="1" applyFill="1" applyBorder="1"/>
    <xf numFmtId="3" fontId="16" fillId="2" borderId="74" xfId="0" applyNumberFormat="1" applyFont="1" applyFill="1" applyBorder="1" applyAlignment="1">
      <alignment horizontal="center"/>
    </xf>
    <xf numFmtId="3" fontId="16" fillId="2" borderId="68" xfId="0" applyNumberFormat="1" applyFont="1" applyFill="1" applyBorder="1" applyAlignment="1">
      <alignment horizontal="center"/>
    </xf>
    <xf numFmtId="164" fontId="16" fillId="0" borderId="70" xfId="0" applyNumberFormat="1" applyFont="1" applyBorder="1"/>
    <xf numFmtId="3" fontId="16" fillId="6" borderId="74" xfId="0" applyNumberFormat="1" applyFont="1" applyFill="1" applyBorder="1" applyAlignment="1">
      <alignment horizontal="center"/>
    </xf>
    <xf numFmtId="3" fontId="16" fillId="6" borderId="82" xfId="0" applyNumberFormat="1" applyFont="1" applyFill="1" applyBorder="1" applyAlignment="1">
      <alignment horizontal="center"/>
    </xf>
    <xf numFmtId="3" fontId="16" fillId="6" borderId="74" xfId="0" applyNumberFormat="1" applyFont="1" applyFill="1" applyBorder="1"/>
    <xf numFmtId="164" fontId="7" fillId="3" borderId="28" xfId="0" applyNumberFormat="1" applyFont="1" applyFill="1" applyBorder="1"/>
    <xf numFmtId="3" fontId="7" fillId="3" borderId="1" xfId="0" applyNumberFormat="1" applyFont="1" applyFill="1" applyBorder="1"/>
    <xf numFmtId="164" fontId="16" fillId="2" borderId="5" xfId="0" applyNumberFormat="1" applyFont="1" applyFill="1" applyBorder="1" applyAlignment="1">
      <alignment horizontal="center"/>
    </xf>
    <xf numFmtId="164" fontId="16" fillId="2" borderId="101" xfId="0" applyNumberFormat="1" applyFont="1" applyFill="1" applyBorder="1" applyAlignment="1">
      <alignment horizontal="center"/>
    </xf>
    <xf numFmtId="3" fontId="16" fillId="2" borderId="9" xfId="0" applyNumberFormat="1" applyFont="1" applyFill="1" applyBorder="1" applyAlignment="1">
      <alignment horizontal="center"/>
    </xf>
    <xf numFmtId="3" fontId="16" fillId="2" borderId="102" xfId="0" applyNumberFormat="1" applyFont="1" applyFill="1" applyBorder="1" applyAlignment="1">
      <alignment horizontal="center"/>
    </xf>
    <xf numFmtId="164" fontId="16" fillId="0" borderId="23" xfId="0" applyNumberFormat="1" applyFont="1" applyBorder="1"/>
    <xf numFmtId="164" fontId="16" fillId="2" borderId="106" xfId="0" applyNumberFormat="1" applyFont="1" applyFill="1" applyBorder="1"/>
    <xf numFmtId="166" fontId="16" fillId="2" borderId="106" xfId="1" applyNumberFormat="1" applyFont="1" applyFill="1" applyBorder="1"/>
    <xf numFmtId="3" fontId="16" fillId="2" borderId="26" xfId="0" applyNumberFormat="1" applyFont="1" applyFill="1" applyBorder="1" applyAlignment="1">
      <alignment horizontal="center"/>
    </xf>
    <xf numFmtId="3" fontId="16" fillId="2" borderId="112" xfId="0" applyNumberFormat="1" applyFont="1" applyFill="1" applyBorder="1" applyAlignment="1">
      <alignment horizontal="center"/>
    </xf>
    <xf numFmtId="3" fontId="16" fillId="2" borderId="109" xfId="0" applyNumberFormat="1" applyFont="1" applyFill="1" applyBorder="1"/>
    <xf numFmtId="164" fontId="7" fillId="3" borderId="128" xfId="0" applyNumberFormat="1" applyFont="1" applyFill="1" applyBorder="1"/>
    <xf numFmtId="164" fontId="16" fillId="7" borderId="5" xfId="0" applyNumberFormat="1" applyFont="1" applyFill="1" applyBorder="1" applyAlignment="1">
      <alignment horizontal="right"/>
    </xf>
    <xf numFmtId="164" fontId="16" fillId="7" borderId="101" xfId="0" applyNumberFormat="1" applyFont="1" applyFill="1" applyBorder="1" applyAlignment="1">
      <alignment horizontal="right"/>
    </xf>
    <xf numFmtId="165" fontId="16" fillId="7" borderId="102" xfId="0" applyNumberFormat="1" applyFont="1" applyFill="1" applyBorder="1" applyAlignment="1">
      <alignment horizontal="right"/>
    </xf>
    <xf numFmtId="3" fontId="16" fillId="7" borderId="9" xfId="0" applyNumberFormat="1" applyFont="1" applyFill="1" applyBorder="1" applyAlignment="1">
      <alignment horizontal="center"/>
    </xf>
    <xf numFmtId="3" fontId="16" fillId="7" borderId="102" xfId="0" applyNumberFormat="1" applyFont="1" applyFill="1" applyBorder="1" applyAlignment="1">
      <alignment horizontal="center"/>
    </xf>
    <xf numFmtId="3" fontId="16" fillId="7" borderId="9" xfId="0" applyNumberFormat="1" applyFont="1" applyFill="1" applyBorder="1" applyAlignment="1">
      <alignment horizontal="right"/>
    </xf>
    <xf numFmtId="164" fontId="16" fillId="8" borderId="137" xfId="0" applyNumberFormat="1" applyFont="1" applyFill="1" applyBorder="1" applyAlignment="1">
      <alignment horizontal="right"/>
    </xf>
    <xf numFmtId="164" fontId="16" fillId="8" borderId="138" xfId="0" applyNumberFormat="1" applyFont="1" applyFill="1" applyBorder="1" applyAlignment="1">
      <alignment horizontal="right"/>
    </xf>
    <xf numFmtId="166" fontId="16" fillId="8" borderId="138" xfId="1" applyNumberFormat="1" applyFont="1" applyFill="1" applyBorder="1" applyAlignment="1">
      <alignment horizontal="right"/>
    </xf>
    <xf numFmtId="165" fontId="16" fillId="8" borderId="143" xfId="0" applyNumberFormat="1" applyFont="1" applyFill="1" applyBorder="1" applyAlignment="1">
      <alignment horizontal="right"/>
    </xf>
    <xf numFmtId="3" fontId="16" fillId="8" borderId="141" xfId="0" applyNumberFormat="1" applyFont="1" applyFill="1" applyBorder="1" applyAlignment="1">
      <alignment horizontal="center"/>
    </xf>
    <xf numFmtId="3" fontId="16" fillId="8" borderId="142" xfId="0" applyNumberFormat="1" applyFont="1" applyFill="1" applyBorder="1" applyAlignment="1">
      <alignment horizontal="center"/>
    </xf>
    <xf numFmtId="3" fontId="16" fillId="8" borderId="140" xfId="0" applyNumberFormat="1" applyFont="1" applyFill="1" applyBorder="1" applyAlignment="1">
      <alignment horizontal="right"/>
    </xf>
    <xf numFmtId="164" fontId="16" fillId="8" borderId="59" xfId="0" applyNumberFormat="1" applyFont="1" applyFill="1" applyBorder="1" applyAlignment="1">
      <alignment horizontal="right"/>
    </xf>
    <xf numFmtId="164" fontId="16" fillId="8" borderId="75" xfId="0" applyNumberFormat="1" applyFont="1" applyFill="1" applyBorder="1" applyAlignment="1">
      <alignment horizontal="right"/>
    </xf>
    <xf numFmtId="166" fontId="16" fillId="8" borderId="75" xfId="1" applyNumberFormat="1" applyFont="1" applyFill="1" applyBorder="1" applyAlignment="1">
      <alignment horizontal="right"/>
    </xf>
    <xf numFmtId="165" fontId="16" fillId="8" borderId="60" xfId="0" applyNumberFormat="1" applyFont="1" applyFill="1" applyBorder="1" applyAlignment="1">
      <alignment horizontal="right"/>
    </xf>
    <xf numFmtId="3" fontId="16" fillId="8" borderId="81" xfId="0" applyNumberFormat="1" applyFont="1" applyFill="1" applyBorder="1" applyAlignment="1">
      <alignment horizontal="center"/>
    </xf>
    <xf numFmtId="3" fontId="16" fillId="8" borderId="71" xfId="0" applyNumberFormat="1" applyFont="1" applyFill="1" applyBorder="1" applyAlignment="1">
      <alignment horizontal="center"/>
    </xf>
    <xf numFmtId="3" fontId="16" fillId="8" borderId="62" xfId="0" applyNumberFormat="1" applyFont="1" applyFill="1" applyBorder="1" applyAlignment="1">
      <alignment horizontal="right"/>
    </xf>
    <xf numFmtId="164" fontId="16" fillId="8" borderId="77" xfId="0" applyNumberFormat="1" applyFont="1" applyFill="1" applyBorder="1" applyAlignment="1">
      <alignment horizontal="right"/>
    </xf>
    <xf numFmtId="164" fontId="16" fillId="8" borderId="70" xfId="0" applyNumberFormat="1" applyFont="1" applyFill="1" applyBorder="1" applyAlignment="1">
      <alignment horizontal="right"/>
    </xf>
    <xf numFmtId="166" fontId="16" fillId="8" borderId="70" xfId="1" applyNumberFormat="1" applyFont="1" applyFill="1" applyBorder="1" applyAlignment="1">
      <alignment horizontal="right"/>
    </xf>
    <xf numFmtId="165" fontId="16" fillId="8" borderId="68" xfId="0" applyNumberFormat="1" applyFont="1" applyFill="1" applyBorder="1" applyAlignment="1">
      <alignment horizontal="right"/>
    </xf>
    <xf numFmtId="3" fontId="16" fillId="8" borderId="67" xfId="0" applyNumberFormat="1" applyFont="1" applyFill="1" applyBorder="1" applyAlignment="1">
      <alignment horizontal="center"/>
    </xf>
    <xf numFmtId="3" fontId="16" fillId="8" borderId="82" xfId="0" applyNumberFormat="1" applyFont="1" applyFill="1" applyBorder="1" applyAlignment="1">
      <alignment horizontal="center"/>
    </xf>
    <xf numFmtId="164" fontId="16" fillId="8" borderId="144" xfId="0" applyNumberFormat="1" applyFont="1" applyFill="1" applyBorder="1" applyAlignment="1">
      <alignment horizontal="right"/>
    </xf>
    <xf numFmtId="164" fontId="16" fillId="8" borderId="145" xfId="0" applyNumberFormat="1" applyFont="1" applyFill="1" applyBorder="1" applyAlignment="1">
      <alignment horizontal="right"/>
    </xf>
    <xf numFmtId="166" fontId="16" fillId="8" borderId="145" xfId="1" applyNumberFormat="1" applyFont="1" applyFill="1" applyBorder="1" applyAlignment="1">
      <alignment horizontal="right"/>
    </xf>
    <xf numFmtId="165" fontId="16" fillId="8" borderId="150" xfId="0" applyNumberFormat="1" applyFont="1" applyFill="1" applyBorder="1" applyAlignment="1">
      <alignment horizontal="right"/>
    </xf>
    <xf numFmtId="3" fontId="16" fillId="8" borderId="148" xfId="0" applyNumberFormat="1" applyFont="1" applyFill="1" applyBorder="1" applyAlignment="1">
      <alignment horizontal="center"/>
    </xf>
    <xf numFmtId="3" fontId="16" fillId="8" borderId="149" xfId="0" applyNumberFormat="1" applyFont="1" applyFill="1" applyBorder="1" applyAlignment="1">
      <alignment horizontal="center"/>
    </xf>
    <xf numFmtId="3" fontId="16" fillId="8" borderId="147" xfId="0" applyNumberFormat="1" applyFont="1" applyFill="1" applyBorder="1" applyAlignment="1">
      <alignment horizontal="right"/>
    </xf>
    <xf numFmtId="164" fontId="16" fillId="7" borderId="151" xfId="0" applyNumberFormat="1" applyFont="1" applyFill="1" applyBorder="1"/>
    <xf numFmtId="164" fontId="16" fillId="7" borderId="75" xfId="0" applyNumberFormat="1" applyFont="1" applyFill="1" applyBorder="1"/>
    <xf numFmtId="3" fontId="16" fillId="7" borderId="61" xfId="0" applyNumberFormat="1" applyFont="1" applyFill="1" applyBorder="1" applyAlignment="1">
      <alignment horizontal="center"/>
    </xf>
    <xf numFmtId="3" fontId="16" fillId="7" borderId="71" xfId="0" applyNumberFormat="1" applyFont="1" applyFill="1" applyBorder="1" applyAlignment="1">
      <alignment horizontal="center"/>
    </xf>
    <xf numFmtId="3" fontId="16" fillId="7" borderId="61" xfId="0" applyNumberFormat="1" applyFont="1" applyFill="1" applyBorder="1"/>
    <xf numFmtId="164" fontId="16" fillId="2" borderId="153" xfId="0" applyNumberFormat="1" applyFont="1" applyFill="1" applyBorder="1"/>
    <xf numFmtId="164" fontId="16" fillId="2" borderId="145" xfId="0" applyNumberFormat="1" applyFont="1" applyFill="1" applyBorder="1"/>
    <xf numFmtId="166" fontId="16" fillId="2" borderId="145" xfId="1" applyNumberFormat="1" applyFont="1" applyFill="1" applyBorder="1"/>
    <xf numFmtId="3" fontId="16" fillId="2" borderId="154" xfId="0" applyNumberFormat="1" applyFont="1" applyFill="1" applyBorder="1" applyAlignment="1">
      <alignment horizontal="center"/>
    </xf>
    <xf numFmtId="3" fontId="16" fillId="2" borderId="149" xfId="0" applyNumberFormat="1" applyFont="1" applyFill="1" applyBorder="1" applyAlignment="1">
      <alignment horizontal="center"/>
    </xf>
    <xf numFmtId="3" fontId="16" fillId="6" borderId="154" xfId="0" applyNumberFormat="1" applyFont="1" applyFill="1" applyBorder="1"/>
    <xf numFmtId="166" fontId="16" fillId="7" borderId="75" xfId="1" applyNumberFormat="1" applyFont="1" applyFill="1" applyBorder="1"/>
    <xf numFmtId="164" fontId="16" fillId="2" borderId="135" xfId="0" applyNumberFormat="1" applyFont="1" applyFill="1" applyBorder="1" applyAlignment="1">
      <alignment horizontal="center"/>
    </xf>
    <xf numFmtId="164" fontId="16" fillId="2" borderId="133" xfId="0" applyNumberFormat="1" applyFont="1" applyFill="1" applyBorder="1" applyAlignment="1">
      <alignment horizontal="center"/>
    </xf>
    <xf numFmtId="3" fontId="16" fillId="2" borderId="133" xfId="0" applyNumberFormat="1" applyFont="1" applyFill="1" applyBorder="1" applyAlignment="1">
      <alignment horizontal="center"/>
    </xf>
    <xf numFmtId="3" fontId="16" fillId="2" borderId="136" xfId="0" applyNumberFormat="1" applyFont="1" applyFill="1" applyBorder="1" applyAlignment="1">
      <alignment horizontal="center"/>
    </xf>
    <xf numFmtId="3" fontId="7" fillId="2" borderId="125" xfId="0" applyNumberFormat="1" applyFont="1" applyFill="1" applyBorder="1"/>
    <xf numFmtId="164" fontId="7" fillId="4" borderId="161" xfId="0" applyNumberFormat="1" applyFont="1" applyFill="1" applyBorder="1"/>
    <xf numFmtId="164" fontId="16" fillId="9" borderId="23" xfId="0" applyNumberFormat="1" applyFont="1" applyFill="1" applyBorder="1" applyAlignment="1">
      <alignment horizontal="center"/>
    </xf>
    <xf numFmtId="164" fontId="16" fillId="9" borderId="117" xfId="0" applyNumberFormat="1" applyFont="1" applyFill="1" applyBorder="1" applyAlignment="1">
      <alignment horizontal="center"/>
    </xf>
    <xf numFmtId="164" fontId="16" fillId="9" borderId="114" xfId="0" applyNumberFormat="1" applyFont="1" applyFill="1" applyBorder="1" applyAlignment="1">
      <alignment horizontal="center"/>
    </xf>
    <xf numFmtId="3" fontId="16" fillId="9" borderId="25" xfId="0" applyNumberFormat="1" applyFont="1" applyFill="1" applyBorder="1" applyAlignment="1">
      <alignment horizontal="center"/>
    </xf>
    <xf numFmtId="3" fontId="16" fillId="9" borderId="26" xfId="0" applyNumberFormat="1" applyFont="1" applyFill="1" applyBorder="1" applyAlignment="1">
      <alignment horizontal="center"/>
    </xf>
    <xf numFmtId="3" fontId="16" fillId="9" borderId="102" xfId="0" applyNumberFormat="1" applyFont="1" applyFill="1" applyBorder="1" applyAlignment="1">
      <alignment horizontal="center"/>
    </xf>
    <xf numFmtId="3" fontId="16" fillId="9" borderId="103" xfId="0" applyNumberFormat="1" applyFont="1" applyFill="1" applyBorder="1"/>
    <xf numFmtId="164" fontId="16" fillId="9" borderId="151" xfId="0" applyNumberFormat="1" applyFont="1" applyFill="1" applyBorder="1" applyAlignment="1">
      <alignment horizontal="center"/>
    </xf>
    <xf numFmtId="164" fontId="16" fillId="9" borderId="138" xfId="0" applyNumberFormat="1" applyFont="1" applyFill="1" applyBorder="1" applyAlignment="1">
      <alignment horizontal="center"/>
    </xf>
    <xf numFmtId="165" fontId="16" fillId="9" borderId="75" xfId="0" applyNumberFormat="1" applyFont="1" applyFill="1" applyBorder="1" applyAlignment="1">
      <alignment horizontal="center"/>
    </xf>
    <xf numFmtId="3" fontId="16" fillId="9" borderId="81" xfId="0" applyNumberFormat="1" applyFont="1" applyFill="1" applyBorder="1" applyAlignment="1">
      <alignment horizontal="center"/>
    </xf>
    <xf numFmtId="3" fontId="16" fillId="9" borderId="71" xfId="0" applyNumberFormat="1" applyFont="1" applyFill="1" applyBorder="1" applyAlignment="1">
      <alignment horizontal="center"/>
    </xf>
    <xf numFmtId="3" fontId="16" fillId="9" borderId="81" xfId="0" applyNumberFormat="1" applyFont="1" applyFill="1" applyBorder="1"/>
    <xf numFmtId="164" fontId="16" fillId="0" borderId="69" xfId="0" applyNumberFormat="1" applyFont="1" applyBorder="1" applyAlignment="1">
      <alignment horizontal="center"/>
    </xf>
    <xf numFmtId="164" fontId="16" fillId="0" borderId="70" xfId="0" applyNumberFormat="1" applyFont="1" applyBorder="1" applyAlignment="1">
      <alignment horizontal="center"/>
    </xf>
    <xf numFmtId="165" fontId="16" fillId="0" borderId="70" xfId="0" applyNumberFormat="1" applyFont="1" applyBorder="1" applyAlignment="1">
      <alignment horizontal="center"/>
    </xf>
    <xf numFmtId="3" fontId="16" fillId="2" borderId="67" xfId="0" applyNumberFormat="1" applyFont="1" applyFill="1" applyBorder="1" applyAlignment="1">
      <alignment horizontal="center"/>
    </xf>
    <xf numFmtId="3" fontId="16" fillId="2" borderId="175" xfId="0" applyNumberFormat="1" applyFont="1" applyFill="1" applyBorder="1" applyAlignment="1">
      <alignment horizontal="center"/>
    </xf>
    <xf numFmtId="3" fontId="16" fillId="2" borderId="176" xfId="0" applyNumberFormat="1" applyFont="1" applyFill="1" applyBorder="1" applyAlignment="1">
      <alignment horizontal="center"/>
    </xf>
    <xf numFmtId="164" fontId="16" fillId="2" borderId="144" xfId="0" applyNumberFormat="1" applyFont="1" applyFill="1" applyBorder="1" applyAlignment="1">
      <alignment horizontal="center"/>
    </xf>
    <xf numFmtId="164" fontId="16" fillId="2" borderId="145" xfId="0" applyNumberFormat="1" applyFont="1" applyFill="1" applyBorder="1" applyAlignment="1">
      <alignment horizontal="center"/>
    </xf>
    <xf numFmtId="165" fontId="16" fillId="2" borderId="145" xfId="0" applyNumberFormat="1" applyFont="1" applyFill="1" applyBorder="1" applyAlignment="1">
      <alignment horizontal="center"/>
    </xf>
    <xf numFmtId="165" fontId="16" fillId="2" borderId="149" xfId="0" applyNumberFormat="1" applyFont="1" applyFill="1" applyBorder="1" applyAlignment="1">
      <alignment horizontal="center"/>
    </xf>
    <xf numFmtId="3" fontId="16" fillId="2" borderId="148" xfId="0" applyNumberFormat="1" applyFont="1" applyFill="1" applyBorder="1" applyAlignment="1">
      <alignment horizontal="center"/>
    </xf>
    <xf numFmtId="3" fontId="16" fillId="2" borderId="145" xfId="0" applyNumberFormat="1" applyFont="1" applyFill="1" applyBorder="1" applyAlignment="1">
      <alignment horizontal="center"/>
    </xf>
    <xf numFmtId="164" fontId="7" fillId="3" borderId="181" xfId="0" applyNumberFormat="1" applyFont="1" applyFill="1" applyBorder="1" applyAlignment="1">
      <alignment horizontal="center"/>
    </xf>
    <xf numFmtId="164" fontId="16" fillId="4" borderId="128" xfId="0" applyNumberFormat="1" applyFont="1" applyFill="1" applyBorder="1"/>
    <xf numFmtId="164" fontId="16" fillId="4" borderId="123" xfId="0" applyNumberFormat="1" applyFont="1" applyFill="1" applyBorder="1"/>
    <xf numFmtId="3" fontId="16" fillId="4" borderId="123" xfId="0" applyNumberFormat="1" applyFont="1" applyFill="1" applyBorder="1"/>
    <xf numFmtId="3" fontId="16" fillId="4" borderId="195" xfId="0" applyNumberFormat="1" applyFont="1" applyFill="1" applyBorder="1"/>
    <xf numFmtId="164" fontId="16" fillId="2" borderId="207" xfId="0" applyNumberFormat="1" applyFont="1" applyFill="1" applyBorder="1"/>
    <xf numFmtId="3" fontId="16" fillId="2" borderId="207" xfId="0" applyNumberFormat="1" applyFont="1" applyFill="1" applyBorder="1"/>
    <xf numFmtId="3" fontId="7" fillId="2" borderId="208" xfId="0" applyNumberFormat="1" applyFont="1" applyFill="1" applyBorder="1"/>
    <xf numFmtId="164" fontId="16" fillId="10" borderId="207" xfId="0" applyNumberFormat="1" applyFont="1" applyFill="1" applyBorder="1"/>
    <xf numFmtId="3" fontId="16" fillId="10" borderId="207" xfId="0" applyNumberFormat="1" applyFont="1" applyFill="1" applyBorder="1"/>
    <xf numFmtId="3" fontId="7" fillId="10" borderId="208" xfId="0" applyNumberFormat="1" applyFont="1" applyFill="1" applyBorder="1"/>
    <xf numFmtId="4" fontId="16" fillId="2" borderId="72" xfId="0" applyNumberFormat="1" applyFont="1" applyFill="1" applyBorder="1"/>
    <xf numFmtId="4" fontId="16" fillId="2" borderId="96" xfId="0" applyNumberFormat="1" applyFont="1" applyFill="1" applyBorder="1"/>
    <xf numFmtId="164" fontId="16" fillId="2" borderId="88" xfId="0" applyNumberFormat="1" applyFont="1" applyFill="1" applyBorder="1"/>
    <xf numFmtId="9" fontId="16" fillId="2" borderId="88" xfId="1" applyFont="1" applyFill="1" applyBorder="1"/>
    <xf numFmtId="165" fontId="16" fillId="2" borderId="88" xfId="0" applyNumberFormat="1" applyFont="1" applyFill="1" applyBorder="1"/>
    <xf numFmtId="3" fontId="16" fillId="2" borderId="88" xfId="0" applyNumberFormat="1" applyFont="1" applyFill="1" applyBorder="1" applyAlignment="1">
      <alignment horizontal="center"/>
    </xf>
    <xf numFmtId="3" fontId="16" fillId="2" borderId="95" xfId="0" applyNumberFormat="1" applyFont="1" applyFill="1" applyBorder="1" applyAlignment="1">
      <alignment horizontal="center"/>
    </xf>
    <xf numFmtId="3" fontId="16" fillId="2" borderId="96" xfId="0" applyNumberFormat="1" applyFont="1" applyFill="1" applyBorder="1"/>
    <xf numFmtId="164" fontId="16" fillId="0" borderId="0" xfId="0" applyNumberFormat="1" applyFont="1"/>
    <xf numFmtId="165" fontId="16" fillId="0" borderId="0" xfId="0" applyNumberFormat="1" applyFont="1"/>
    <xf numFmtId="164" fontId="16" fillId="2" borderId="0" xfId="0" applyNumberFormat="1" applyFont="1" applyFill="1"/>
    <xf numFmtId="164" fontId="16" fillId="4" borderId="44" xfId="0" applyNumberFormat="1" applyFont="1" applyFill="1" applyBorder="1" applyAlignment="1">
      <alignment horizontal="center" wrapText="1"/>
    </xf>
    <xf numFmtId="4" fontId="16" fillId="2" borderId="88" xfId="0" applyNumberFormat="1" applyFont="1" applyFill="1" applyBorder="1"/>
    <xf numFmtId="3" fontId="16" fillId="5" borderId="55" xfId="0" applyNumberFormat="1" applyFont="1" applyFill="1" applyBorder="1" applyAlignment="1">
      <alignment horizontal="center"/>
    </xf>
    <xf numFmtId="3" fontId="16" fillId="2" borderId="72" xfId="0" applyNumberFormat="1" applyFont="1" applyFill="1" applyBorder="1" applyAlignment="1">
      <alignment horizontal="center"/>
    </xf>
    <xf numFmtId="3" fontId="16" fillId="5" borderId="62" xfId="0" applyNumberFormat="1" applyFont="1" applyFill="1" applyBorder="1" applyAlignment="1">
      <alignment horizontal="center"/>
    </xf>
    <xf numFmtId="3" fontId="16" fillId="5" borderId="72" xfId="0" applyNumberFormat="1" applyFont="1" applyFill="1" applyBorder="1" applyAlignment="1">
      <alignment horizontal="center"/>
    </xf>
    <xf numFmtId="3" fontId="16" fillId="6" borderId="72" xfId="0" applyNumberFormat="1" applyFont="1" applyFill="1" applyBorder="1" applyAlignment="1">
      <alignment horizontal="center"/>
    </xf>
    <xf numFmtId="3" fontId="7" fillId="3" borderId="87" xfId="0" applyNumberFormat="1" applyFont="1" applyFill="1" applyBorder="1" applyAlignment="1">
      <alignment horizontal="center"/>
    </xf>
    <xf numFmtId="3" fontId="16" fillId="2" borderId="100" xfId="0" applyNumberFormat="1" applyFont="1" applyFill="1" applyBorder="1" applyAlignment="1">
      <alignment horizontal="center"/>
    </xf>
    <xf numFmtId="3" fontId="16" fillId="2" borderId="114" xfId="0" applyNumberFormat="1" applyFont="1" applyFill="1" applyBorder="1" applyAlignment="1">
      <alignment horizontal="center"/>
    </xf>
    <xf numFmtId="3" fontId="7" fillId="3" borderId="124" xfId="0" applyNumberFormat="1" applyFont="1" applyFill="1" applyBorder="1" applyAlignment="1">
      <alignment horizontal="center"/>
    </xf>
    <xf numFmtId="3" fontId="16" fillId="7" borderId="100" xfId="0" applyNumberFormat="1" applyFont="1" applyFill="1" applyBorder="1" applyAlignment="1">
      <alignment horizontal="center"/>
    </xf>
    <xf numFmtId="3" fontId="16" fillId="8" borderId="138" xfId="0" applyNumberFormat="1" applyFont="1" applyFill="1" applyBorder="1" applyAlignment="1">
      <alignment horizontal="center"/>
    </xf>
    <xf numFmtId="3" fontId="16" fillId="8" borderId="75" xfId="0" applyNumberFormat="1" applyFont="1" applyFill="1" applyBorder="1" applyAlignment="1">
      <alignment horizontal="center"/>
    </xf>
    <xf numFmtId="3" fontId="16" fillId="8" borderId="70" xfId="0" applyNumberFormat="1" applyFont="1" applyFill="1" applyBorder="1" applyAlignment="1">
      <alignment horizontal="center"/>
    </xf>
    <xf numFmtId="3" fontId="16" fillId="8" borderId="145" xfId="0" applyNumberFormat="1" applyFont="1" applyFill="1" applyBorder="1" applyAlignment="1">
      <alignment horizontal="center"/>
    </xf>
    <xf numFmtId="3" fontId="16" fillId="7" borderId="62" xfId="0" applyNumberFormat="1" applyFont="1" applyFill="1" applyBorder="1" applyAlignment="1">
      <alignment horizontal="center"/>
    </xf>
    <xf numFmtId="3" fontId="16" fillId="6" borderId="147" xfId="0" applyNumberFormat="1" applyFont="1" applyFill="1" applyBorder="1" applyAlignment="1">
      <alignment horizontal="center"/>
    </xf>
    <xf numFmtId="3" fontId="16" fillId="9" borderId="101" xfId="0" applyNumberFormat="1" applyFont="1" applyFill="1" applyBorder="1" applyAlignment="1">
      <alignment horizontal="right"/>
    </xf>
    <xf numFmtId="3" fontId="16" fillId="9" borderId="75" xfId="0" applyNumberFormat="1" applyFont="1" applyFill="1" applyBorder="1" applyAlignment="1">
      <alignment horizontal="center"/>
    </xf>
    <xf numFmtId="0" fontId="10" fillId="2" borderId="80" xfId="0" applyFont="1" applyFill="1" applyBorder="1"/>
    <xf numFmtId="0" fontId="7" fillId="3" borderId="6" xfId="0" applyFont="1" applyFill="1" applyBorder="1" applyAlignment="1">
      <alignment horizontal="center"/>
    </xf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4" fontId="2" fillId="0" borderId="0" xfId="0" applyNumberFormat="1" applyFont="1"/>
    <xf numFmtId="3" fontId="3" fillId="2" borderId="0" xfId="0" applyNumberFormat="1" applyFont="1" applyFill="1"/>
    <xf numFmtId="3" fontId="16" fillId="2" borderId="0" xfId="0" applyNumberFormat="1" applyFont="1" applyFill="1"/>
    <xf numFmtId="165" fontId="16" fillId="2" borderId="0" xfId="0" applyNumberFormat="1" applyFont="1" applyFill="1"/>
    <xf numFmtId="2" fontId="16" fillId="2" borderId="0" xfId="1" applyNumberFormat="1" applyFont="1" applyFill="1"/>
    <xf numFmtId="2" fontId="16" fillId="2" borderId="0" xfId="0" applyNumberFormat="1" applyFont="1" applyFill="1"/>
    <xf numFmtId="3" fontId="22" fillId="2" borderId="0" xfId="0" applyNumberFormat="1" applyFont="1" applyFill="1"/>
    <xf numFmtId="3" fontId="7" fillId="2" borderId="0" xfId="0" applyNumberFormat="1" applyFont="1" applyFill="1" applyAlignment="1">
      <alignment horizontal="center"/>
    </xf>
    <xf numFmtId="3" fontId="23" fillId="0" borderId="0" xfId="0" applyNumberFormat="1" applyFont="1"/>
    <xf numFmtId="0" fontId="16" fillId="2" borderId="2" xfId="0" applyFont="1" applyFill="1" applyBorder="1"/>
    <xf numFmtId="0" fontId="7" fillId="3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4" borderId="18" xfId="0" applyFont="1" applyFill="1" applyBorder="1" applyAlignment="1">
      <alignment horizont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3" fontId="16" fillId="4" borderId="32" xfId="0" applyNumberFormat="1" applyFont="1" applyFill="1" applyBorder="1" applyAlignment="1">
      <alignment horizontal="center" wrapText="1"/>
    </xf>
    <xf numFmtId="0" fontId="16" fillId="4" borderId="33" xfId="0" applyFont="1" applyFill="1" applyBorder="1" applyAlignment="1">
      <alignment horizontal="center" wrapText="1"/>
    </xf>
    <xf numFmtId="164" fontId="16" fillId="4" borderId="31" xfId="0" applyNumberFormat="1" applyFont="1" applyFill="1" applyBorder="1" applyAlignment="1">
      <alignment horizontal="center" wrapText="1"/>
    </xf>
    <xf numFmtId="0" fontId="16" fillId="4" borderId="34" xfId="0" applyFont="1" applyFill="1" applyBorder="1" applyAlignment="1">
      <alignment horizontal="center" vertical="center" wrapText="1"/>
    </xf>
    <xf numFmtId="164" fontId="16" fillId="4" borderId="35" xfId="0" applyNumberFormat="1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125" xfId="0" applyFont="1" applyFill="1" applyBorder="1" applyAlignment="1">
      <alignment horizontal="center" wrapText="1"/>
    </xf>
    <xf numFmtId="3" fontId="16" fillId="4" borderId="43" xfId="0" applyNumberFormat="1" applyFont="1" applyFill="1" applyBorder="1" applyAlignment="1">
      <alignment horizontal="center" wrapText="1"/>
    </xf>
    <xf numFmtId="0" fontId="16" fillId="4" borderId="44" xfId="0" applyFont="1" applyFill="1" applyBorder="1" applyAlignment="1">
      <alignment horizontal="center" wrapText="1"/>
    </xf>
    <xf numFmtId="0" fontId="16" fillId="4" borderId="214" xfId="0" applyFont="1" applyFill="1" applyBorder="1" applyAlignment="1">
      <alignment horizontal="center" wrapText="1"/>
    </xf>
    <xf numFmtId="0" fontId="16" fillId="4" borderId="41" xfId="0" applyFont="1" applyFill="1" applyBorder="1" applyAlignment="1">
      <alignment horizontal="center" vertical="center" wrapText="1"/>
    </xf>
    <xf numFmtId="164" fontId="16" fillId="4" borderId="42" xfId="0" applyNumberFormat="1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16" fillId="4" borderId="42" xfId="0" applyFont="1" applyFill="1" applyBorder="1" applyAlignment="1">
      <alignment horizontal="center" vertical="center" wrapText="1"/>
    </xf>
    <xf numFmtId="165" fontId="16" fillId="4" borderId="41" xfId="0" applyNumberFormat="1" applyFont="1" applyFill="1" applyBorder="1" applyAlignment="1">
      <alignment horizontal="center" vertical="center" wrapText="1"/>
    </xf>
    <xf numFmtId="2" fontId="16" fillId="4" borderId="43" xfId="1" applyNumberFormat="1" applyFont="1" applyFill="1" applyBorder="1" applyAlignment="1">
      <alignment horizontal="center" vertical="center" wrapText="1"/>
    </xf>
    <xf numFmtId="2" fontId="16" fillId="4" borderId="43" xfId="0" applyNumberFormat="1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wrapText="1"/>
    </xf>
    <xf numFmtId="3" fontId="16" fillId="2" borderId="0" xfId="0" applyNumberFormat="1" applyFont="1" applyFill="1" applyAlignment="1">
      <alignment horizontal="center" wrapText="1"/>
    </xf>
    <xf numFmtId="0" fontId="16" fillId="2" borderId="211" xfId="0" applyFont="1" applyFill="1" applyBorder="1" applyAlignment="1">
      <alignment horizontal="center" wrapText="1"/>
    </xf>
    <xf numFmtId="0" fontId="16" fillId="2" borderId="208" xfId="0" applyFont="1" applyFill="1" applyBorder="1" applyAlignment="1">
      <alignment horizontal="center" wrapText="1"/>
    </xf>
    <xf numFmtId="3" fontId="16" fillId="2" borderId="29" xfId="0" applyNumberFormat="1" applyFont="1" applyFill="1" applyBorder="1" applyAlignment="1">
      <alignment horizontal="center" wrapText="1"/>
    </xf>
    <xf numFmtId="0" fontId="16" fillId="2" borderId="27" xfId="0" applyFont="1" applyFill="1" applyBorder="1" applyAlignment="1">
      <alignment horizontal="center" wrapText="1"/>
    </xf>
    <xf numFmtId="165" fontId="16" fillId="2" borderId="29" xfId="0" applyNumberFormat="1" applyFont="1" applyFill="1" applyBorder="1" applyAlignment="1">
      <alignment horizontal="center"/>
    </xf>
    <xf numFmtId="0" fontId="16" fillId="2" borderId="217" xfId="0" applyFont="1" applyFill="1" applyBorder="1" applyAlignment="1">
      <alignment horizontal="center" vertical="center" wrapText="1"/>
    </xf>
    <xf numFmtId="164" fontId="16" fillId="2" borderId="168" xfId="0" applyNumberFormat="1" applyFont="1" applyFill="1" applyBorder="1" applyAlignment="1">
      <alignment horizontal="center" vertical="center" wrapText="1"/>
    </xf>
    <xf numFmtId="0" fontId="16" fillId="2" borderId="169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168" xfId="0" applyFont="1" applyFill="1" applyBorder="1" applyAlignment="1">
      <alignment horizontal="center" vertical="center" wrapText="1"/>
    </xf>
    <xf numFmtId="165" fontId="16" fillId="2" borderId="28" xfId="0" applyNumberFormat="1" applyFont="1" applyFill="1" applyBorder="1" applyAlignment="1">
      <alignment horizontal="center" vertical="center" wrapText="1"/>
    </xf>
    <xf numFmtId="2" fontId="16" fillId="2" borderId="29" xfId="1" applyNumberFormat="1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2" fontId="16" fillId="2" borderId="0" xfId="0" applyNumberFormat="1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3" fontId="16" fillId="5" borderId="52" xfId="0" applyNumberFormat="1" applyFont="1" applyFill="1" applyBorder="1"/>
    <xf numFmtId="3" fontId="16" fillId="5" borderId="56" xfId="0" applyNumberFormat="1" applyFont="1" applyFill="1" applyBorder="1" applyAlignment="1">
      <alignment horizontal="center"/>
    </xf>
    <xf numFmtId="3" fontId="16" fillId="5" borderId="49" xfId="0" applyNumberFormat="1" applyFont="1" applyFill="1" applyBorder="1"/>
    <xf numFmtId="3" fontId="16" fillId="5" borderId="55" xfId="0" applyNumberFormat="1" applyFont="1" applyFill="1" applyBorder="1"/>
    <xf numFmtId="3" fontId="16" fillId="5" borderId="54" xfId="0" applyNumberFormat="1" applyFont="1" applyFill="1" applyBorder="1"/>
    <xf numFmtId="3" fontId="16" fillId="5" borderId="57" xfId="0" applyNumberFormat="1" applyFont="1" applyFill="1" applyBorder="1"/>
    <xf numFmtId="3" fontId="16" fillId="5" borderId="52" xfId="0" applyNumberFormat="1" applyFont="1" applyFill="1" applyBorder="1" applyAlignment="1">
      <alignment horizontal="center"/>
    </xf>
    <xf numFmtId="3" fontId="16" fillId="5" borderId="58" xfId="0" applyNumberFormat="1" applyFont="1" applyFill="1" applyBorder="1"/>
    <xf numFmtId="4" fontId="16" fillId="5" borderId="59" xfId="0" applyNumberFormat="1" applyFont="1" applyFill="1" applyBorder="1"/>
    <xf numFmtId="4" fontId="16" fillId="5" borderId="60" xfId="0" applyNumberFormat="1" applyFont="1" applyFill="1" applyBorder="1"/>
    <xf numFmtId="165" fontId="16" fillId="5" borderId="61" xfId="0" applyNumberFormat="1" applyFont="1" applyFill="1" applyBorder="1"/>
    <xf numFmtId="165" fontId="16" fillId="5" borderId="57" xfId="0" applyNumberFormat="1" applyFont="1" applyFill="1" applyBorder="1"/>
    <xf numFmtId="3" fontId="16" fillId="5" borderId="81" xfId="0" applyNumberFormat="1" applyFont="1" applyFill="1" applyBorder="1"/>
    <xf numFmtId="3" fontId="16" fillId="5" borderId="62" xfId="0" applyNumberFormat="1" applyFont="1" applyFill="1" applyBorder="1"/>
    <xf numFmtId="3" fontId="16" fillId="5" borderId="64" xfId="0" applyNumberFormat="1" applyFont="1" applyFill="1" applyBorder="1"/>
    <xf numFmtId="3" fontId="16" fillId="5" borderId="65" xfId="0" applyNumberFormat="1" applyFont="1" applyFill="1" applyBorder="1"/>
    <xf numFmtId="165" fontId="16" fillId="5" borderId="66" xfId="0" applyNumberFormat="1" applyFont="1" applyFill="1" applyBorder="1"/>
    <xf numFmtId="166" fontId="16" fillId="5" borderId="54" xfId="1" applyNumberFormat="1" applyFont="1" applyFill="1" applyBorder="1"/>
    <xf numFmtId="165" fontId="16" fillId="5" borderId="54" xfId="0" applyNumberFormat="1" applyFont="1" applyFill="1" applyBorder="1" applyAlignment="1">
      <alignment horizontal="center"/>
    </xf>
    <xf numFmtId="166" fontId="16" fillId="5" borderId="58" xfId="1" applyNumberFormat="1" applyFont="1" applyFill="1" applyBorder="1"/>
    <xf numFmtId="3" fontId="16" fillId="6" borderId="67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68" xfId="0" applyNumberFormat="1" applyFont="1" applyBorder="1" applyAlignment="1" applyProtection="1">
      <alignment horizontal="left" vertical="center" wrapText="1"/>
      <protection locked="0"/>
    </xf>
    <xf numFmtId="3" fontId="16" fillId="2" borderId="73" xfId="0" applyNumberFormat="1" applyFont="1" applyFill="1" applyBorder="1" applyAlignment="1">
      <alignment horizontal="center"/>
    </xf>
    <xf numFmtId="3" fontId="16" fillId="2" borderId="67" xfId="0" applyNumberFormat="1" applyFont="1" applyFill="1" applyBorder="1"/>
    <xf numFmtId="3" fontId="16" fillId="6" borderId="70" xfId="0" applyNumberFormat="1" applyFont="1" applyFill="1" applyBorder="1"/>
    <xf numFmtId="164" fontId="16" fillId="2" borderId="59" xfId="0" applyNumberFormat="1" applyFont="1" applyFill="1" applyBorder="1"/>
    <xf numFmtId="3" fontId="16" fillId="2" borderId="62" xfId="0" applyNumberFormat="1" applyFont="1" applyFill="1" applyBorder="1"/>
    <xf numFmtId="166" fontId="16" fillId="2" borderId="75" xfId="1" applyNumberFormat="1" applyFont="1" applyFill="1" applyBorder="1"/>
    <xf numFmtId="3" fontId="16" fillId="2" borderId="71" xfId="0" applyNumberFormat="1" applyFont="1" applyFill="1" applyBorder="1"/>
    <xf numFmtId="3" fontId="16" fillId="2" borderId="77" xfId="0" applyNumberFormat="1" applyFont="1" applyFill="1" applyBorder="1"/>
    <xf numFmtId="4" fontId="16" fillId="2" borderId="68" xfId="0" applyNumberFormat="1" applyFont="1" applyFill="1" applyBorder="1"/>
    <xf numFmtId="165" fontId="16" fillId="2" borderId="74" xfId="0" applyNumberFormat="1" applyFont="1" applyFill="1" applyBorder="1"/>
    <xf numFmtId="165" fontId="16" fillId="2" borderId="68" xfId="0" applyNumberFormat="1" applyFont="1" applyFill="1" applyBorder="1"/>
    <xf numFmtId="3" fontId="16" fillId="2" borderId="79" xfId="0" applyNumberFormat="1" applyFont="1" applyFill="1" applyBorder="1"/>
    <xf numFmtId="166" fontId="16" fillId="2" borderId="71" xfId="1" applyNumberFormat="1" applyFont="1" applyFill="1" applyBorder="1"/>
    <xf numFmtId="3" fontId="16" fillId="2" borderId="75" xfId="0" applyNumberFormat="1" applyFont="1" applyFill="1" applyBorder="1" applyAlignment="1">
      <alignment horizontal="center"/>
    </xf>
    <xf numFmtId="165" fontId="16" fillId="2" borderId="71" xfId="0" applyNumberFormat="1" applyFont="1" applyFill="1" applyBorder="1" applyAlignment="1">
      <alignment horizontal="center"/>
    </xf>
    <xf numFmtId="165" fontId="16" fillId="2" borderId="60" xfId="0" applyNumberFormat="1" applyFont="1" applyFill="1" applyBorder="1"/>
    <xf numFmtId="166" fontId="16" fillId="6" borderId="80" xfId="1" applyNumberFormat="1" applyFont="1" applyFill="1" applyBorder="1"/>
    <xf numFmtId="3" fontId="16" fillId="0" borderId="70" xfId="0" applyNumberFormat="1" applyFont="1" applyBorder="1"/>
    <xf numFmtId="3" fontId="16" fillId="2" borderId="67" xfId="0" applyNumberFormat="1" applyFont="1" applyFill="1" applyBorder="1" applyAlignment="1" applyProtection="1">
      <alignment horizontal="right" vertical="center" wrapText="1"/>
      <protection locked="0"/>
    </xf>
    <xf numFmtId="3" fontId="16" fillId="2" borderId="68" xfId="0" applyNumberFormat="1" applyFont="1" applyFill="1" applyBorder="1" applyAlignment="1" applyProtection="1">
      <alignment horizontal="left" vertical="center" wrapText="1"/>
      <protection locked="0"/>
    </xf>
    <xf numFmtId="3" fontId="16" fillId="5" borderId="75" xfId="0" applyNumberFormat="1" applyFont="1" applyFill="1" applyBorder="1"/>
    <xf numFmtId="3" fontId="16" fillId="5" borderId="83" xfId="0" applyNumberFormat="1" applyFont="1" applyFill="1" applyBorder="1" applyAlignment="1">
      <alignment horizontal="center"/>
    </xf>
    <xf numFmtId="3" fontId="16" fillId="5" borderId="67" xfId="0" applyNumberFormat="1" applyFont="1" applyFill="1" applyBorder="1"/>
    <xf numFmtId="3" fontId="16" fillId="5" borderId="70" xfId="0" applyNumberFormat="1" applyFont="1" applyFill="1" applyBorder="1"/>
    <xf numFmtId="3" fontId="16" fillId="5" borderId="72" xfId="0" applyNumberFormat="1" applyFont="1" applyFill="1" applyBorder="1"/>
    <xf numFmtId="164" fontId="16" fillId="5" borderId="59" xfId="0" applyNumberFormat="1" applyFont="1" applyFill="1" applyBorder="1"/>
    <xf numFmtId="3" fontId="16" fillId="5" borderId="82" xfId="0" applyNumberFormat="1" applyFont="1" applyFill="1" applyBorder="1"/>
    <xf numFmtId="3" fontId="16" fillId="5" borderId="60" xfId="0" applyNumberFormat="1" applyFont="1" applyFill="1" applyBorder="1"/>
    <xf numFmtId="3" fontId="16" fillId="5" borderId="75" xfId="0" applyNumberFormat="1" applyFont="1" applyFill="1" applyBorder="1" applyAlignment="1">
      <alignment horizontal="center"/>
    </xf>
    <xf numFmtId="3" fontId="16" fillId="5" borderId="77" xfId="0" applyNumberFormat="1" applyFont="1" applyFill="1" applyBorder="1"/>
    <xf numFmtId="4" fontId="16" fillId="5" borderId="68" xfId="0" applyNumberFormat="1" applyFont="1" applyFill="1" applyBorder="1"/>
    <xf numFmtId="165" fontId="16" fillId="5" borderId="74" xfId="0" applyNumberFormat="1" applyFont="1" applyFill="1" applyBorder="1"/>
    <xf numFmtId="165" fontId="16" fillId="5" borderId="68" xfId="0" applyNumberFormat="1" applyFont="1" applyFill="1" applyBorder="1"/>
    <xf numFmtId="3" fontId="16" fillId="5" borderId="79" xfId="0" applyNumberFormat="1" applyFont="1" applyFill="1" applyBorder="1"/>
    <xf numFmtId="165" fontId="16" fillId="5" borderId="77" xfId="0" applyNumberFormat="1" applyFont="1" applyFill="1" applyBorder="1"/>
    <xf numFmtId="166" fontId="16" fillId="5" borderId="71" xfId="1" applyNumberFormat="1" applyFont="1" applyFill="1" applyBorder="1"/>
    <xf numFmtId="166" fontId="16" fillId="5" borderId="75" xfId="1" applyNumberFormat="1" applyFont="1" applyFill="1" applyBorder="1"/>
    <xf numFmtId="165" fontId="16" fillId="5" borderId="71" xfId="0" applyNumberFormat="1" applyFont="1" applyFill="1" applyBorder="1" applyAlignment="1">
      <alignment horizontal="center"/>
    </xf>
    <xf numFmtId="165" fontId="16" fillId="5" borderId="60" xfId="0" applyNumberFormat="1" applyFont="1" applyFill="1" applyBorder="1"/>
    <xf numFmtId="3" fontId="16" fillId="5" borderId="74" xfId="0" applyNumberFormat="1" applyFont="1" applyFill="1" applyBorder="1"/>
    <xf numFmtId="166" fontId="16" fillId="5" borderId="80" xfId="1" applyNumberFormat="1" applyFont="1" applyFill="1" applyBorder="1"/>
    <xf numFmtId="164" fontId="16" fillId="2" borderId="77" xfId="0" applyNumberFormat="1" applyFont="1" applyFill="1" applyBorder="1"/>
    <xf numFmtId="3" fontId="16" fillId="2" borderId="78" xfId="0" applyNumberFormat="1" applyFont="1" applyFill="1" applyBorder="1" applyAlignment="1">
      <alignment horizontal="center"/>
    </xf>
    <xf numFmtId="3" fontId="16" fillId="2" borderId="83" xfId="0" applyNumberFormat="1" applyFont="1" applyFill="1" applyBorder="1" applyAlignment="1">
      <alignment horizontal="center"/>
    </xf>
    <xf numFmtId="3" fontId="16" fillId="5" borderId="73" xfId="0" applyNumberFormat="1" applyFont="1" applyFill="1" applyBorder="1" applyAlignment="1">
      <alignment horizontal="center"/>
    </xf>
    <xf numFmtId="3" fontId="16" fillId="5" borderId="70" xfId="0" applyNumberFormat="1" applyFont="1" applyFill="1" applyBorder="1" applyAlignment="1">
      <alignment horizontal="center"/>
    </xf>
    <xf numFmtId="0" fontId="16" fillId="2" borderId="80" xfId="0" applyFont="1" applyFill="1" applyBorder="1"/>
    <xf numFmtId="0" fontId="16" fillId="5" borderId="80" xfId="0" applyFont="1" applyFill="1" applyBorder="1"/>
    <xf numFmtId="165" fontId="16" fillId="5" borderId="70" xfId="0" applyNumberFormat="1" applyFont="1" applyFill="1" applyBorder="1"/>
    <xf numFmtId="3" fontId="16" fillId="0" borderId="82" xfId="0" applyNumberFormat="1" applyFont="1" applyBorder="1"/>
    <xf numFmtId="3" fontId="16" fillId="0" borderId="78" xfId="0" applyNumberFormat="1" applyFont="1" applyBorder="1" applyAlignment="1" applyProtection="1">
      <alignment horizontal="left" vertical="center" wrapText="1"/>
      <protection locked="0"/>
    </xf>
    <xf numFmtId="3" fontId="16" fillId="6" borderId="67" xfId="0" applyNumberFormat="1" applyFont="1" applyFill="1" applyBorder="1"/>
    <xf numFmtId="165" fontId="16" fillId="2" borderId="60" xfId="0" applyNumberFormat="1" applyFont="1" applyFill="1" applyBorder="1" applyAlignment="1">
      <alignment horizontal="center"/>
    </xf>
    <xf numFmtId="165" fontId="16" fillId="5" borderId="60" xfId="0" applyNumberFormat="1" applyFont="1" applyFill="1" applyBorder="1" applyAlignment="1">
      <alignment horizontal="center"/>
    </xf>
    <xf numFmtId="3" fontId="16" fillId="6" borderId="73" xfId="0" applyNumberFormat="1" applyFont="1" applyFill="1" applyBorder="1" applyAlignment="1">
      <alignment horizontal="center"/>
    </xf>
    <xf numFmtId="3" fontId="16" fillId="6" borderId="70" xfId="0" applyNumberFormat="1" applyFont="1" applyFill="1" applyBorder="1" applyAlignment="1">
      <alignment horizontal="center"/>
    </xf>
    <xf numFmtId="164" fontId="7" fillId="3" borderId="89" xfId="0" applyNumberFormat="1" applyFont="1" applyFill="1" applyBorder="1"/>
    <xf numFmtId="3" fontId="7" fillId="3" borderId="46" xfId="0" applyNumberFormat="1" applyFont="1" applyFill="1" applyBorder="1"/>
    <xf numFmtId="0" fontId="16" fillId="3" borderId="91" xfId="0" applyFont="1" applyFill="1" applyBorder="1"/>
    <xf numFmtId="3" fontId="16" fillId="3" borderId="97" xfId="0" applyNumberFormat="1" applyFont="1" applyFill="1" applyBorder="1"/>
    <xf numFmtId="166" fontId="16" fillId="3" borderId="98" xfId="1" applyNumberFormat="1" applyFont="1" applyFill="1" applyBorder="1"/>
    <xf numFmtId="3" fontId="16" fillId="2" borderId="9" xfId="0" applyNumberFormat="1" applyFont="1" applyFill="1" applyBorder="1" applyAlignment="1">
      <alignment horizontal="left" vertical="center" wrapText="1"/>
    </xf>
    <xf numFmtId="3" fontId="16" fillId="2" borderId="101" xfId="0" applyNumberFormat="1" applyFont="1" applyFill="1" applyBorder="1" applyAlignment="1">
      <alignment horizontal="center"/>
    </xf>
    <xf numFmtId="3" fontId="16" fillId="2" borderId="8" xfId="0" applyNumberFormat="1" applyFont="1" applyFill="1" applyBorder="1" applyAlignment="1">
      <alignment horizontal="center"/>
    </xf>
    <xf numFmtId="3" fontId="16" fillId="2" borderId="103" xfId="0" applyNumberFormat="1" applyFont="1" applyFill="1" applyBorder="1" applyAlignment="1">
      <alignment horizontal="center"/>
    </xf>
    <xf numFmtId="3" fontId="16" fillId="2" borderId="6" xfId="0" applyNumberFormat="1" applyFont="1" applyFill="1" applyBorder="1" applyAlignment="1">
      <alignment horizontal="center"/>
    </xf>
    <xf numFmtId="165" fontId="16" fillId="2" borderId="101" xfId="0" applyNumberFormat="1" applyFont="1" applyFill="1" applyBorder="1" applyAlignment="1">
      <alignment horizontal="center"/>
    </xf>
    <xf numFmtId="3" fontId="16" fillId="2" borderId="105" xfId="0" applyNumberFormat="1" applyFont="1" applyFill="1" applyBorder="1" applyAlignment="1">
      <alignment horizontal="center"/>
    </xf>
    <xf numFmtId="3" fontId="16" fillId="2" borderId="104" xfId="0" applyNumberFormat="1" applyFont="1" applyFill="1" applyBorder="1" applyAlignment="1">
      <alignment horizontal="center"/>
    </xf>
    <xf numFmtId="3" fontId="16" fillId="2" borderId="99" xfId="0" applyNumberFormat="1" applyFont="1" applyFill="1" applyBorder="1" applyAlignment="1">
      <alignment horizontal="center"/>
    </xf>
    <xf numFmtId="4" fontId="16" fillId="2" borderId="105" xfId="0" applyNumberFormat="1" applyFont="1" applyFill="1" applyBorder="1" applyAlignment="1">
      <alignment horizontal="center"/>
    </xf>
    <xf numFmtId="3" fontId="16" fillId="2" borderId="106" xfId="0" applyNumberFormat="1" applyFont="1" applyFill="1" applyBorder="1" applyAlignment="1">
      <alignment horizontal="center"/>
    </xf>
    <xf numFmtId="3" fontId="16" fillId="2" borderId="108" xfId="0" applyNumberFormat="1" applyFont="1" applyFill="1" applyBorder="1" applyAlignment="1">
      <alignment horizontal="center"/>
    </xf>
    <xf numFmtId="164" fontId="16" fillId="2" borderId="106" xfId="0" applyNumberFormat="1" applyFont="1" applyFill="1" applyBorder="1" applyAlignment="1">
      <alignment horizontal="center"/>
    </xf>
    <xf numFmtId="2" fontId="16" fillId="2" borderId="101" xfId="1" applyNumberFormat="1" applyFont="1" applyFill="1" applyBorder="1" applyAlignment="1">
      <alignment horizontal="center"/>
    </xf>
    <xf numFmtId="166" fontId="16" fillId="2" borderId="101" xfId="1" applyNumberFormat="1" applyFont="1" applyFill="1" applyBorder="1" applyAlignment="1">
      <alignment horizontal="center"/>
    </xf>
    <xf numFmtId="164" fontId="16" fillId="2" borderId="102" xfId="0" applyNumberFormat="1" applyFont="1" applyFill="1" applyBorder="1" applyAlignment="1">
      <alignment horizontal="center"/>
    </xf>
    <xf numFmtId="164" fontId="16" fillId="2" borderId="100" xfId="0" applyNumberFormat="1" applyFont="1" applyFill="1" applyBorder="1" applyAlignment="1">
      <alignment horizontal="center"/>
    </xf>
    <xf numFmtId="166" fontId="16" fillId="2" borderId="102" xfId="1" applyNumberFormat="1" applyFont="1" applyFill="1" applyBorder="1" applyAlignment="1">
      <alignment horizontal="center"/>
    </xf>
    <xf numFmtId="166" fontId="16" fillId="2" borderId="104" xfId="1" applyNumberFormat="1" applyFont="1" applyFill="1" applyBorder="1" applyAlignment="1">
      <alignment horizontal="center"/>
    </xf>
    <xf numFmtId="3" fontId="16" fillId="2" borderId="109" xfId="0" applyNumberFormat="1" applyFont="1" applyFill="1" applyBorder="1" applyAlignment="1">
      <alignment horizontal="left" vertical="center" wrapText="1"/>
    </xf>
    <xf numFmtId="3" fontId="16" fillId="2" borderId="107" xfId="0" applyNumberFormat="1" applyFont="1" applyFill="1" applyBorder="1" applyAlignment="1" applyProtection="1">
      <alignment horizontal="left" vertical="center" wrapText="1"/>
      <protection locked="0"/>
    </xf>
    <xf numFmtId="3" fontId="16" fillId="2" borderId="114" xfId="0" applyNumberFormat="1" applyFont="1" applyFill="1" applyBorder="1"/>
    <xf numFmtId="3" fontId="16" fillId="2" borderId="115" xfId="0" applyNumberFormat="1" applyFont="1" applyFill="1" applyBorder="1" applyAlignment="1">
      <alignment horizontal="center"/>
    </xf>
    <xf numFmtId="3" fontId="16" fillId="2" borderId="116" xfId="0" applyNumberFormat="1" applyFont="1" applyFill="1" applyBorder="1"/>
    <xf numFmtId="3" fontId="16" fillId="2" borderId="106" xfId="0" applyNumberFormat="1" applyFont="1" applyFill="1" applyBorder="1"/>
    <xf numFmtId="3" fontId="16" fillId="2" borderId="111" xfId="0" applyNumberFormat="1" applyFont="1" applyFill="1" applyBorder="1"/>
    <xf numFmtId="164" fontId="16" fillId="2" borderId="110" xfId="0" applyNumberFormat="1" applyFont="1" applyFill="1" applyBorder="1"/>
    <xf numFmtId="3" fontId="16" fillId="6" borderId="112" xfId="0" applyNumberFormat="1" applyFont="1" applyFill="1" applyBorder="1"/>
    <xf numFmtId="3" fontId="16" fillId="6" borderId="114" xfId="0" applyNumberFormat="1" applyFont="1" applyFill="1" applyBorder="1" applyAlignment="1">
      <alignment horizontal="center"/>
    </xf>
    <xf numFmtId="3" fontId="16" fillId="6" borderId="115" xfId="0" applyNumberFormat="1" applyFont="1" applyFill="1" applyBorder="1" applyAlignment="1">
      <alignment horizontal="center"/>
    </xf>
    <xf numFmtId="3" fontId="16" fillId="2" borderId="117" xfId="0" applyNumberFormat="1" applyFont="1" applyFill="1" applyBorder="1"/>
    <xf numFmtId="0" fontId="16" fillId="0" borderId="108" xfId="0" applyFont="1" applyBorder="1"/>
    <xf numFmtId="3" fontId="16" fillId="2" borderId="118" xfId="0" applyNumberFormat="1" applyFont="1" applyFill="1" applyBorder="1"/>
    <xf numFmtId="164" fontId="16" fillId="2" borderId="117" xfId="0" applyNumberFormat="1" applyFont="1" applyFill="1" applyBorder="1"/>
    <xf numFmtId="165" fontId="16" fillId="2" borderId="114" xfId="0" applyNumberFormat="1" applyFont="1" applyFill="1" applyBorder="1"/>
    <xf numFmtId="165" fontId="16" fillId="2" borderId="117" xfId="0" applyNumberFormat="1" applyFont="1" applyFill="1" applyBorder="1"/>
    <xf numFmtId="3" fontId="16" fillId="2" borderId="113" xfId="0" applyNumberFormat="1" applyFont="1" applyFill="1" applyBorder="1"/>
    <xf numFmtId="3" fontId="16" fillId="6" borderId="26" xfId="0" applyNumberFormat="1" applyFont="1" applyFill="1" applyBorder="1" applyAlignment="1">
      <alignment horizontal="center"/>
    </xf>
    <xf numFmtId="3" fontId="16" fillId="6" borderId="112" xfId="0" applyNumberFormat="1" applyFont="1" applyFill="1" applyBorder="1" applyAlignment="1">
      <alignment horizontal="center"/>
    </xf>
    <xf numFmtId="165" fontId="16" fillId="2" borderId="118" xfId="0" applyNumberFormat="1" applyFont="1" applyFill="1" applyBorder="1"/>
    <xf numFmtId="166" fontId="16" fillId="2" borderId="115" xfId="1" applyNumberFormat="1" applyFont="1" applyFill="1" applyBorder="1"/>
    <xf numFmtId="166" fontId="16" fillId="2" borderId="114" xfId="1" applyNumberFormat="1" applyFont="1" applyFill="1" applyBorder="1"/>
    <xf numFmtId="165" fontId="16" fillId="2" borderId="115" xfId="0" applyNumberFormat="1" applyFont="1" applyFill="1" applyBorder="1" applyAlignment="1">
      <alignment horizontal="center"/>
    </xf>
    <xf numFmtId="166" fontId="16" fillId="2" borderId="115" xfId="1" applyNumberFormat="1" applyFont="1" applyFill="1" applyBorder="1" applyAlignment="1">
      <alignment horizontal="center"/>
    </xf>
    <xf numFmtId="3" fontId="16" fillId="2" borderId="113" xfId="0" applyNumberFormat="1" applyFont="1" applyFill="1" applyBorder="1" applyAlignment="1">
      <alignment horizontal="center"/>
    </xf>
    <xf numFmtId="3" fontId="16" fillId="6" borderId="17" xfId="0" applyNumberFormat="1" applyFont="1" applyFill="1" applyBorder="1"/>
    <xf numFmtId="166" fontId="16" fillId="6" borderId="119" xfId="1" applyNumberFormat="1" applyFont="1" applyFill="1" applyBorder="1"/>
    <xf numFmtId="164" fontId="7" fillId="3" borderId="122" xfId="0" applyNumberFormat="1" applyFont="1" applyFill="1" applyBorder="1"/>
    <xf numFmtId="3" fontId="7" fillId="3" borderId="131" xfId="0" applyNumberFormat="1" applyFont="1" applyFill="1" applyBorder="1"/>
    <xf numFmtId="3" fontId="16" fillId="3" borderId="132" xfId="0" applyNumberFormat="1" applyFont="1" applyFill="1" applyBorder="1"/>
    <xf numFmtId="3" fontId="16" fillId="3" borderId="120" xfId="0" applyNumberFormat="1" applyFont="1" applyFill="1" applyBorder="1"/>
    <xf numFmtId="166" fontId="16" fillId="3" borderId="132" xfId="1" applyNumberFormat="1" applyFont="1" applyFill="1" applyBorder="1"/>
    <xf numFmtId="3" fontId="16" fillId="7" borderId="105" xfId="0" applyNumberFormat="1" applyFont="1" applyFill="1" applyBorder="1" applyAlignment="1" applyProtection="1">
      <alignment horizontal="left" vertical="center" wrapText="1"/>
      <protection locked="0"/>
    </xf>
    <xf numFmtId="3" fontId="16" fillId="7" borderId="101" xfId="0" applyNumberFormat="1" applyFont="1" applyFill="1" applyBorder="1" applyAlignment="1">
      <alignment horizontal="center"/>
    </xf>
    <xf numFmtId="3" fontId="16" fillId="7" borderId="6" xfId="0" applyNumberFormat="1" applyFont="1" applyFill="1" applyBorder="1" applyAlignment="1">
      <alignment horizontal="center"/>
    </xf>
    <xf numFmtId="164" fontId="16" fillId="7" borderId="9" xfId="0" applyNumberFormat="1" applyFont="1" applyFill="1" applyBorder="1" applyAlignment="1">
      <alignment horizontal="right"/>
    </xf>
    <xf numFmtId="3" fontId="16" fillId="7" borderId="100" xfId="0" applyNumberFormat="1" applyFont="1" applyFill="1" applyBorder="1" applyAlignment="1">
      <alignment horizontal="right"/>
    </xf>
    <xf numFmtId="165" fontId="16" fillId="7" borderId="101" xfId="0" applyNumberFormat="1" applyFont="1" applyFill="1" applyBorder="1" applyAlignment="1">
      <alignment horizontal="right"/>
    </xf>
    <xf numFmtId="166" fontId="16" fillId="7" borderId="101" xfId="1" applyNumberFormat="1" applyFont="1" applyFill="1" applyBorder="1" applyAlignment="1">
      <alignment horizontal="right"/>
    </xf>
    <xf numFmtId="164" fontId="16" fillId="7" borderId="102" xfId="0" applyNumberFormat="1" applyFont="1" applyFill="1" applyBorder="1" applyAlignment="1">
      <alignment horizontal="center"/>
    </xf>
    <xf numFmtId="3" fontId="16" fillId="7" borderId="8" xfId="0" applyNumberFormat="1" applyFont="1" applyFill="1" applyBorder="1" applyAlignment="1">
      <alignment horizontal="center"/>
    </xf>
    <xf numFmtId="3" fontId="16" fillId="7" borderId="105" xfId="0" applyNumberFormat="1" applyFont="1" applyFill="1" applyBorder="1" applyAlignment="1">
      <alignment horizontal="center"/>
    </xf>
    <xf numFmtId="3" fontId="16" fillId="7" borderId="103" xfId="0" applyNumberFormat="1" applyFont="1" applyFill="1" applyBorder="1" applyAlignment="1">
      <alignment horizontal="right"/>
    </xf>
    <xf numFmtId="3" fontId="16" fillId="7" borderId="104" xfId="0" applyNumberFormat="1" applyFont="1" applyFill="1" applyBorder="1" applyAlignment="1">
      <alignment horizontal="center"/>
    </xf>
    <xf numFmtId="3" fontId="16" fillId="7" borderId="100" xfId="0" applyNumberFormat="1" applyFont="1" applyFill="1" applyBorder="1"/>
    <xf numFmtId="4" fontId="16" fillId="7" borderId="105" xfId="0" applyNumberFormat="1" applyFont="1" applyFill="1" applyBorder="1"/>
    <xf numFmtId="165" fontId="16" fillId="7" borderId="101" xfId="0" applyNumberFormat="1" applyFont="1" applyFill="1" applyBorder="1"/>
    <xf numFmtId="165" fontId="16" fillId="7" borderId="102" xfId="0" applyNumberFormat="1" applyFont="1" applyFill="1" applyBorder="1"/>
    <xf numFmtId="3" fontId="16" fillId="7" borderId="101" xfId="0" applyNumberFormat="1" applyFont="1" applyFill="1" applyBorder="1"/>
    <xf numFmtId="3" fontId="16" fillId="7" borderId="106" xfId="0" applyNumberFormat="1" applyFont="1" applyFill="1" applyBorder="1"/>
    <xf numFmtId="3" fontId="16" fillId="7" borderId="103" xfId="0" applyNumberFormat="1" applyFont="1" applyFill="1" applyBorder="1"/>
    <xf numFmtId="3" fontId="16" fillId="7" borderId="7" xfId="0" applyNumberFormat="1" applyFont="1" applyFill="1" applyBorder="1"/>
    <xf numFmtId="165" fontId="16" fillId="7" borderId="112" xfId="0" applyNumberFormat="1" applyFont="1" applyFill="1" applyBorder="1"/>
    <xf numFmtId="166" fontId="16" fillId="7" borderId="106" xfId="1" applyNumberFormat="1" applyFont="1" applyFill="1" applyBorder="1" applyAlignment="1"/>
    <xf numFmtId="3" fontId="16" fillId="7" borderId="106" xfId="0" applyNumberFormat="1" applyFont="1" applyFill="1" applyBorder="1" applyAlignment="1">
      <alignment horizontal="right"/>
    </xf>
    <xf numFmtId="166" fontId="16" fillId="7" borderId="106" xfId="1" applyNumberFormat="1" applyFont="1" applyFill="1" applyBorder="1" applyAlignment="1">
      <alignment horizontal="right"/>
    </xf>
    <xf numFmtId="3" fontId="16" fillId="7" borderId="106" xfId="0" applyNumberFormat="1" applyFont="1" applyFill="1" applyBorder="1" applyAlignment="1">
      <alignment horizontal="center"/>
    </xf>
    <xf numFmtId="3" fontId="16" fillId="7" borderId="112" xfId="0" applyNumberFormat="1" applyFont="1" applyFill="1" applyBorder="1" applyAlignment="1">
      <alignment horizontal="center"/>
    </xf>
    <xf numFmtId="3" fontId="16" fillId="7" borderId="111" xfId="0" applyNumberFormat="1" applyFont="1" applyFill="1" applyBorder="1" applyAlignment="1">
      <alignment horizontal="center"/>
    </xf>
    <xf numFmtId="166" fontId="16" fillId="7" borderId="106" xfId="0" applyNumberFormat="1" applyFont="1" applyFill="1" applyBorder="1" applyAlignment="1">
      <alignment horizontal="center"/>
    </xf>
    <xf numFmtId="166" fontId="16" fillId="7" borderId="112" xfId="1" applyNumberFormat="1" applyFont="1" applyFill="1" applyBorder="1" applyAlignment="1">
      <alignment horizontal="center"/>
    </xf>
    <xf numFmtId="164" fontId="16" fillId="2" borderId="111" xfId="0" applyNumberFormat="1" applyFont="1" applyFill="1" applyBorder="1" applyAlignment="1">
      <alignment horizontal="center"/>
    </xf>
    <xf numFmtId="166" fontId="16" fillId="2" borderId="108" xfId="1" applyNumberFormat="1" applyFont="1" applyFill="1" applyBorder="1" applyAlignment="1">
      <alignment horizontal="center"/>
    </xf>
    <xf numFmtId="3" fontId="16" fillId="8" borderId="139" xfId="0" applyNumberFormat="1" applyFont="1" applyFill="1" applyBorder="1" applyAlignment="1" applyProtection="1">
      <alignment horizontal="left" vertical="center" wrapText="1"/>
      <protection locked="0"/>
    </xf>
    <xf numFmtId="3" fontId="16" fillId="8" borderId="143" xfId="0" applyNumberFormat="1" applyFont="1" applyFill="1" applyBorder="1" applyAlignment="1">
      <alignment horizontal="center"/>
    </xf>
    <xf numFmtId="3" fontId="16" fillId="8" borderId="141" xfId="0" applyNumberFormat="1" applyFont="1" applyFill="1" applyBorder="1" applyAlignment="1">
      <alignment horizontal="right"/>
    </xf>
    <xf numFmtId="165" fontId="16" fillId="8" borderId="138" xfId="0" applyNumberFormat="1" applyFont="1" applyFill="1" applyBorder="1" applyAlignment="1">
      <alignment horizontal="center"/>
    </xf>
    <xf numFmtId="164" fontId="16" fillId="8" borderId="143" xfId="0" applyNumberFormat="1" applyFont="1" applyFill="1" applyBorder="1" applyAlignment="1">
      <alignment horizontal="center"/>
    </xf>
    <xf numFmtId="3" fontId="16" fillId="8" borderId="139" xfId="0" applyNumberFormat="1" applyFont="1" applyFill="1" applyBorder="1" applyAlignment="1">
      <alignment horizontal="center"/>
    </xf>
    <xf numFmtId="3" fontId="16" fillId="8" borderId="140" xfId="0" applyNumberFormat="1" applyFont="1" applyFill="1" applyBorder="1"/>
    <xf numFmtId="4" fontId="16" fillId="8" borderId="138" xfId="0" applyNumberFormat="1" applyFont="1" applyFill="1" applyBorder="1"/>
    <xf numFmtId="165" fontId="16" fillId="8" borderId="138" xfId="0" applyNumberFormat="1" applyFont="1" applyFill="1" applyBorder="1"/>
    <xf numFmtId="165" fontId="16" fillId="8" borderId="142" xfId="0" applyNumberFormat="1" applyFont="1" applyFill="1" applyBorder="1"/>
    <xf numFmtId="3" fontId="16" fillId="8" borderId="138" xfId="0" applyNumberFormat="1" applyFont="1" applyFill="1" applyBorder="1"/>
    <xf numFmtId="3" fontId="16" fillId="8" borderId="139" xfId="0" applyNumberFormat="1" applyFont="1" applyFill="1" applyBorder="1"/>
    <xf numFmtId="165" fontId="16" fillId="8" borderId="140" xfId="0" applyNumberFormat="1" applyFont="1" applyFill="1" applyBorder="1"/>
    <xf numFmtId="166" fontId="16" fillId="8" borderId="138" xfId="1" applyNumberFormat="1" applyFont="1" applyFill="1" applyBorder="1" applyAlignment="1"/>
    <xf numFmtId="3" fontId="16" fillId="8" borderId="138" xfId="0" applyNumberFormat="1" applyFont="1" applyFill="1" applyBorder="1" applyAlignment="1">
      <alignment horizontal="right"/>
    </xf>
    <xf numFmtId="166" fontId="16" fillId="8" borderId="142" xfId="1" applyNumberFormat="1" applyFont="1" applyFill="1" applyBorder="1" applyAlignment="1">
      <alignment horizontal="center"/>
    </xf>
    <xf numFmtId="3" fontId="16" fillId="8" borderId="140" xfId="0" applyNumberFormat="1" applyFont="1" applyFill="1" applyBorder="1" applyAlignment="1">
      <alignment horizontal="center"/>
    </xf>
    <xf numFmtId="166" fontId="16" fillId="8" borderId="139" xfId="1" applyNumberFormat="1" applyFont="1" applyFill="1" applyBorder="1" applyAlignment="1">
      <alignment horizontal="right"/>
    </xf>
    <xf numFmtId="3" fontId="16" fillId="8" borderId="80" xfId="0" applyNumberFormat="1" applyFont="1" applyFill="1" applyBorder="1" applyAlignment="1" applyProtection="1">
      <alignment horizontal="left" vertical="center" wrapText="1"/>
      <protection locked="0"/>
    </xf>
    <xf numFmtId="3" fontId="16" fillId="8" borderId="60" xfId="0" applyNumberFormat="1" applyFont="1" applyFill="1" applyBorder="1" applyAlignment="1">
      <alignment horizontal="center"/>
    </xf>
    <xf numFmtId="3" fontId="16" fillId="8" borderId="81" xfId="0" applyNumberFormat="1" applyFont="1" applyFill="1" applyBorder="1" applyAlignment="1">
      <alignment horizontal="right"/>
    </xf>
    <xf numFmtId="3" fontId="16" fillId="8" borderId="80" xfId="0" applyNumberFormat="1" applyFont="1" applyFill="1" applyBorder="1" applyAlignment="1">
      <alignment horizontal="center"/>
    </xf>
    <xf numFmtId="165" fontId="16" fillId="8" borderId="75" xfId="0" applyNumberFormat="1" applyFont="1" applyFill="1" applyBorder="1" applyAlignment="1">
      <alignment horizontal="center"/>
    </xf>
    <xf numFmtId="164" fontId="16" fillId="8" borderId="60" xfId="0" applyNumberFormat="1" applyFont="1" applyFill="1" applyBorder="1" applyAlignment="1">
      <alignment horizontal="center"/>
    </xf>
    <xf numFmtId="3" fontId="16" fillId="8" borderId="67" xfId="0" applyNumberFormat="1" applyFont="1" applyFill="1" applyBorder="1" applyAlignment="1">
      <alignment horizontal="right"/>
    </xf>
    <xf numFmtId="3" fontId="16" fillId="8" borderId="76" xfId="0" applyNumberFormat="1" applyFont="1" applyFill="1" applyBorder="1" applyAlignment="1">
      <alignment horizontal="center"/>
    </xf>
    <xf numFmtId="3" fontId="16" fillId="8" borderId="72" xfId="0" applyNumberFormat="1" applyFont="1" applyFill="1" applyBorder="1"/>
    <xf numFmtId="4" fontId="16" fillId="8" borderId="70" xfId="0" applyNumberFormat="1" applyFont="1" applyFill="1" applyBorder="1"/>
    <xf numFmtId="165" fontId="16" fillId="8" borderId="70" xfId="0" applyNumberFormat="1" applyFont="1" applyFill="1" applyBorder="1"/>
    <xf numFmtId="165" fontId="16" fillId="8" borderId="82" xfId="0" applyNumberFormat="1" applyFont="1" applyFill="1" applyBorder="1"/>
    <xf numFmtId="3" fontId="16" fillId="8" borderId="70" xfId="0" applyNumberFormat="1" applyFont="1" applyFill="1" applyBorder="1"/>
    <xf numFmtId="3" fontId="16" fillId="8" borderId="80" xfId="0" applyNumberFormat="1" applyFont="1" applyFill="1" applyBorder="1"/>
    <xf numFmtId="165" fontId="16" fillId="8" borderId="72" xfId="0" applyNumberFormat="1" applyFont="1" applyFill="1" applyBorder="1"/>
    <xf numFmtId="166" fontId="16" fillId="8" borderId="70" xfId="1" applyNumberFormat="1" applyFont="1" applyFill="1" applyBorder="1" applyAlignment="1"/>
    <xf numFmtId="3" fontId="16" fillId="8" borderId="70" xfId="0" applyNumberFormat="1" applyFont="1" applyFill="1" applyBorder="1" applyAlignment="1">
      <alignment horizontal="right"/>
    </xf>
    <xf numFmtId="3" fontId="16" fillId="8" borderId="72" xfId="0" applyNumberFormat="1" applyFont="1" applyFill="1" applyBorder="1" applyAlignment="1">
      <alignment horizontal="right"/>
    </xf>
    <xf numFmtId="166" fontId="16" fillId="8" borderId="82" xfId="1" applyNumberFormat="1" applyFont="1" applyFill="1" applyBorder="1" applyAlignment="1">
      <alignment horizontal="center"/>
    </xf>
    <xf numFmtId="3" fontId="16" fillId="8" borderId="72" xfId="0" applyNumberFormat="1" applyFont="1" applyFill="1" applyBorder="1" applyAlignment="1">
      <alignment horizontal="center"/>
    </xf>
    <xf numFmtId="166" fontId="16" fillId="8" borderId="80" xfId="1" applyNumberFormat="1" applyFont="1" applyFill="1" applyBorder="1" applyAlignment="1">
      <alignment horizontal="right"/>
    </xf>
    <xf numFmtId="3" fontId="16" fillId="8" borderId="68" xfId="0" applyNumberFormat="1" applyFont="1" applyFill="1" applyBorder="1" applyAlignment="1">
      <alignment horizontal="center"/>
    </xf>
    <xf numFmtId="165" fontId="16" fillId="8" borderId="70" xfId="0" applyNumberFormat="1" applyFont="1" applyFill="1" applyBorder="1" applyAlignment="1">
      <alignment horizontal="center"/>
    </xf>
    <xf numFmtId="164" fontId="16" fillId="8" borderId="68" xfId="0" applyNumberFormat="1" applyFont="1" applyFill="1" applyBorder="1" applyAlignment="1">
      <alignment horizontal="center"/>
    </xf>
    <xf numFmtId="3" fontId="16" fillId="8" borderId="146" xfId="0" applyNumberFormat="1" applyFont="1" applyFill="1" applyBorder="1" applyAlignment="1" applyProtection="1">
      <alignment horizontal="left" vertical="center" wrapText="1"/>
      <protection locked="0"/>
    </xf>
    <xf numFmtId="3" fontId="16" fillId="8" borderId="150" xfId="0" applyNumberFormat="1" applyFont="1" applyFill="1" applyBorder="1" applyAlignment="1">
      <alignment horizontal="center"/>
    </xf>
    <xf numFmtId="3" fontId="16" fillId="8" borderId="148" xfId="0" applyNumberFormat="1" applyFont="1" applyFill="1" applyBorder="1" applyAlignment="1">
      <alignment horizontal="right"/>
    </xf>
    <xf numFmtId="165" fontId="16" fillId="8" borderId="145" xfId="0" applyNumberFormat="1" applyFont="1" applyFill="1" applyBorder="1" applyAlignment="1">
      <alignment horizontal="center"/>
    </xf>
    <xf numFmtId="164" fontId="16" fillId="8" borderId="150" xfId="0" applyNumberFormat="1" applyFont="1" applyFill="1" applyBorder="1" applyAlignment="1">
      <alignment horizontal="center"/>
    </xf>
    <xf numFmtId="3" fontId="16" fillId="8" borderId="146" xfId="0" applyNumberFormat="1" applyFont="1" applyFill="1" applyBorder="1" applyAlignment="1">
      <alignment horizontal="center"/>
    </xf>
    <xf numFmtId="3" fontId="16" fillId="8" borderId="147" xfId="0" applyNumberFormat="1" applyFont="1" applyFill="1" applyBorder="1"/>
    <xf numFmtId="4" fontId="16" fillId="8" borderId="145" xfId="0" applyNumberFormat="1" applyFont="1" applyFill="1" applyBorder="1"/>
    <xf numFmtId="165" fontId="16" fillId="8" borderId="145" xfId="0" applyNumberFormat="1" applyFont="1" applyFill="1" applyBorder="1"/>
    <xf numFmtId="165" fontId="16" fillId="8" borderId="149" xfId="0" applyNumberFormat="1" applyFont="1" applyFill="1" applyBorder="1"/>
    <xf numFmtId="3" fontId="16" fillId="8" borderId="145" xfId="0" applyNumberFormat="1" applyFont="1" applyFill="1" applyBorder="1"/>
    <xf numFmtId="3" fontId="16" fillId="8" borderId="146" xfId="0" applyNumberFormat="1" applyFont="1" applyFill="1" applyBorder="1"/>
    <xf numFmtId="165" fontId="16" fillId="8" borderId="147" xfId="0" applyNumberFormat="1" applyFont="1" applyFill="1" applyBorder="1"/>
    <xf numFmtId="166" fontId="16" fillId="8" borderId="145" xfId="1" applyNumberFormat="1" applyFont="1" applyFill="1" applyBorder="1" applyAlignment="1"/>
    <xf numFmtId="3" fontId="16" fillId="8" borderId="145" xfId="0" applyNumberFormat="1" applyFont="1" applyFill="1" applyBorder="1" applyAlignment="1">
      <alignment horizontal="right"/>
    </xf>
    <xf numFmtId="166" fontId="16" fillId="8" borderId="149" xfId="1" applyNumberFormat="1" applyFont="1" applyFill="1" applyBorder="1" applyAlignment="1">
      <alignment horizontal="center"/>
    </xf>
    <xf numFmtId="3" fontId="16" fillId="8" borderId="147" xfId="0" applyNumberFormat="1" applyFont="1" applyFill="1" applyBorder="1" applyAlignment="1">
      <alignment horizontal="center"/>
    </xf>
    <xf numFmtId="166" fontId="16" fillId="8" borderId="146" xfId="1" applyNumberFormat="1" applyFont="1" applyFill="1" applyBorder="1" applyAlignment="1">
      <alignment horizontal="right"/>
    </xf>
    <xf numFmtId="3" fontId="16" fillId="7" borderId="75" xfId="0" applyNumberFormat="1" applyFont="1" applyFill="1" applyBorder="1"/>
    <xf numFmtId="3" fontId="16" fillId="7" borderId="63" xfId="0" applyNumberFormat="1" applyFont="1" applyFill="1" applyBorder="1" applyAlignment="1">
      <alignment horizontal="center"/>
    </xf>
    <xf numFmtId="164" fontId="16" fillId="7" borderId="141" xfId="0" applyNumberFormat="1" applyFont="1" applyFill="1" applyBorder="1"/>
    <xf numFmtId="3" fontId="16" fillId="7" borderId="81" xfId="0" applyNumberFormat="1" applyFont="1" applyFill="1" applyBorder="1"/>
    <xf numFmtId="3" fontId="16" fillId="7" borderId="62" xfId="0" applyNumberFormat="1" applyFont="1" applyFill="1" applyBorder="1"/>
    <xf numFmtId="166" fontId="16" fillId="7" borderId="60" xfId="0" applyNumberFormat="1" applyFont="1" applyFill="1" applyBorder="1"/>
    <xf numFmtId="3" fontId="16" fillId="7" borderId="81" xfId="0" applyNumberFormat="1" applyFont="1" applyFill="1" applyBorder="1" applyAlignment="1">
      <alignment horizontal="center"/>
    </xf>
    <xf numFmtId="3" fontId="16" fillId="7" borderId="83" xfId="0" applyNumberFormat="1" applyFont="1" applyFill="1" applyBorder="1" applyAlignment="1">
      <alignment horizontal="center"/>
    </xf>
    <xf numFmtId="3" fontId="16" fillId="7" borderId="60" xfId="0" applyNumberFormat="1" applyFont="1" applyFill="1" applyBorder="1"/>
    <xf numFmtId="3" fontId="16" fillId="7" borderId="75" xfId="0" applyNumberFormat="1" applyFont="1" applyFill="1" applyBorder="1" applyAlignment="1">
      <alignment horizontal="center"/>
    </xf>
    <xf numFmtId="0" fontId="16" fillId="7" borderId="76" xfId="0" applyFont="1" applyFill="1" applyBorder="1"/>
    <xf numFmtId="3" fontId="16" fillId="7" borderId="59" xfId="0" applyNumberFormat="1" applyFont="1" applyFill="1" applyBorder="1"/>
    <xf numFmtId="4" fontId="16" fillId="7" borderId="60" xfId="0" applyNumberFormat="1" applyFont="1" applyFill="1" applyBorder="1"/>
    <xf numFmtId="165" fontId="16" fillId="7" borderId="75" xfId="0" applyNumberFormat="1" applyFont="1" applyFill="1" applyBorder="1"/>
    <xf numFmtId="165" fontId="16" fillId="7" borderId="60" xfId="0" applyNumberFormat="1" applyFont="1" applyFill="1" applyBorder="1"/>
    <xf numFmtId="3" fontId="16" fillId="7" borderId="152" xfId="0" applyNumberFormat="1" applyFont="1" applyFill="1" applyBorder="1"/>
    <xf numFmtId="165" fontId="16" fillId="7" borderId="59" xfId="0" applyNumberFormat="1" applyFont="1" applyFill="1" applyBorder="1"/>
    <xf numFmtId="166" fontId="16" fillId="7" borderId="71" xfId="1" applyNumberFormat="1" applyFont="1" applyFill="1" applyBorder="1"/>
    <xf numFmtId="166" fontId="16" fillId="7" borderId="71" xfId="1" applyNumberFormat="1" applyFont="1" applyFill="1" applyBorder="1" applyAlignment="1">
      <alignment horizontal="center"/>
    </xf>
    <xf numFmtId="165" fontId="16" fillId="7" borderId="60" xfId="0" applyNumberFormat="1" applyFont="1" applyFill="1" applyBorder="1" applyAlignment="1">
      <alignment horizontal="center"/>
    </xf>
    <xf numFmtId="166" fontId="16" fillId="7" borderId="76" xfId="1" applyNumberFormat="1" applyFont="1" applyFill="1" applyBorder="1"/>
    <xf numFmtId="164" fontId="16" fillId="2" borderId="151" xfId="0" applyNumberFormat="1" applyFont="1" applyFill="1" applyBorder="1"/>
    <xf numFmtId="3" fontId="16" fillId="2" borderId="152" xfId="0" applyNumberFormat="1" applyFont="1" applyFill="1" applyBorder="1"/>
    <xf numFmtId="166" fontId="16" fillId="2" borderId="71" xfId="1" applyNumberFormat="1" applyFont="1" applyFill="1" applyBorder="1" applyAlignment="1">
      <alignment horizontal="center"/>
    </xf>
    <xf numFmtId="3" fontId="16" fillId="2" borderId="150" xfId="0" applyNumberFormat="1" applyFont="1" applyFill="1" applyBorder="1" applyAlignment="1" applyProtection="1">
      <alignment horizontal="left" vertical="center" wrapText="1"/>
      <protection locked="0"/>
    </xf>
    <xf numFmtId="3" fontId="16" fillId="6" borderId="145" xfId="0" applyNumberFormat="1" applyFont="1" applyFill="1" applyBorder="1"/>
    <xf numFmtId="3" fontId="16" fillId="6" borderId="155" xfId="0" applyNumberFormat="1" applyFont="1" applyFill="1" applyBorder="1" applyAlignment="1">
      <alignment horizontal="center"/>
    </xf>
    <xf numFmtId="3" fontId="16" fillId="2" borderId="148" xfId="0" applyNumberFormat="1" applyFont="1" applyFill="1" applyBorder="1"/>
    <xf numFmtId="3" fontId="16" fillId="0" borderId="145" xfId="0" applyNumberFormat="1" applyFont="1" applyBorder="1"/>
    <xf numFmtId="3" fontId="16" fillId="2" borderId="145" xfId="0" applyNumberFormat="1" applyFont="1" applyFill="1" applyBorder="1"/>
    <xf numFmtId="3" fontId="16" fillId="2" borderId="156" xfId="0" applyNumberFormat="1" applyFont="1" applyFill="1" applyBorder="1"/>
    <xf numFmtId="166" fontId="16" fillId="2" borderId="177" xfId="1" applyNumberFormat="1" applyFont="1" applyFill="1" applyBorder="1"/>
    <xf numFmtId="164" fontId="16" fillId="2" borderId="23" xfId="0" applyNumberFormat="1" applyFont="1" applyFill="1" applyBorder="1"/>
    <xf numFmtId="3" fontId="16" fillId="0" borderId="149" xfId="0" applyNumberFormat="1" applyFont="1" applyBorder="1"/>
    <xf numFmtId="3" fontId="16" fillId="2" borderId="107" xfId="0" applyNumberFormat="1" applyFont="1" applyFill="1" applyBorder="1"/>
    <xf numFmtId="3" fontId="16" fillId="6" borderId="145" xfId="0" applyNumberFormat="1" applyFont="1" applyFill="1" applyBorder="1" applyAlignment="1">
      <alignment horizontal="center"/>
    </xf>
    <xf numFmtId="3" fontId="16" fillId="2" borderId="147" xfId="0" applyNumberFormat="1" applyFont="1" applyFill="1" applyBorder="1"/>
    <xf numFmtId="0" fontId="16" fillId="0" borderId="146" xfId="0" applyFont="1" applyBorder="1"/>
    <xf numFmtId="3" fontId="16" fillId="2" borderId="84" xfId="0" applyNumberFormat="1" applyFont="1" applyFill="1" applyBorder="1"/>
    <xf numFmtId="4" fontId="16" fillId="2" borderId="157" xfId="0" applyNumberFormat="1" applyFont="1" applyFill="1" applyBorder="1"/>
    <xf numFmtId="165" fontId="16" fillId="2" borderId="82" xfId="0" applyNumberFormat="1" applyFont="1" applyFill="1" applyBorder="1"/>
    <xf numFmtId="3" fontId="16" fillId="2" borderId="158" xfId="0" applyNumberFormat="1" applyFont="1" applyFill="1" applyBorder="1"/>
    <xf numFmtId="165" fontId="16" fillId="2" borderId="144" xfId="0" applyNumberFormat="1" applyFont="1" applyFill="1" applyBorder="1"/>
    <xf numFmtId="166" fontId="16" fillId="2" borderId="149" xfId="1" applyNumberFormat="1" applyFont="1" applyFill="1" applyBorder="1"/>
    <xf numFmtId="3" fontId="16" fillId="2" borderId="147" xfId="0" applyNumberFormat="1" applyFont="1" applyFill="1" applyBorder="1" applyAlignment="1">
      <alignment horizontal="center"/>
    </xf>
    <xf numFmtId="166" fontId="16" fillId="2" borderId="149" xfId="1" applyNumberFormat="1" applyFont="1" applyFill="1" applyBorder="1" applyAlignment="1">
      <alignment horizontal="center"/>
    </xf>
    <xf numFmtId="166" fontId="16" fillId="6" borderId="146" xfId="1" applyNumberFormat="1" applyFont="1" applyFill="1" applyBorder="1"/>
    <xf numFmtId="3" fontId="16" fillId="7" borderId="142" xfId="0" applyNumberFormat="1" applyFont="1" applyFill="1" applyBorder="1" applyAlignment="1">
      <alignment horizontal="center"/>
    </xf>
    <xf numFmtId="164" fontId="16" fillId="7" borderId="63" xfId="0" applyNumberFormat="1" applyFont="1" applyFill="1" applyBorder="1"/>
    <xf numFmtId="3" fontId="16" fillId="7" borderId="138" xfId="0" applyNumberFormat="1" applyFont="1" applyFill="1" applyBorder="1"/>
    <xf numFmtId="3" fontId="16" fillId="7" borderId="141" xfId="0" applyNumberFormat="1" applyFont="1" applyFill="1" applyBorder="1"/>
    <xf numFmtId="166" fontId="16" fillId="7" borderId="71" xfId="0" applyNumberFormat="1" applyFont="1" applyFill="1" applyBorder="1"/>
    <xf numFmtId="3" fontId="16" fillId="7" borderId="137" xfId="0" applyNumberFormat="1" applyFont="1" applyFill="1" applyBorder="1"/>
    <xf numFmtId="4" fontId="16" fillId="7" borderId="143" xfId="0" applyNumberFormat="1" applyFont="1" applyFill="1" applyBorder="1"/>
    <xf numFmtId="165" fontId="16" fillId="7" borderId="138" xfId="0" applyNumberFormat="1" applyFont="1" applyFill="1" applyBorder="1"/>
    <xf numFmtId="165" fontId="16" fillId="7" borderId="143" xfId="0" applyNumberFormat="1" applyFont="1" applyFill="1" applyBorder="1"/>
    <xf numFmtId="3" fontId="16" fillId="7" borderId="140" xfId="0" applyNumberFormat="1" applyFont="1" applyFill="1" applyBorder="1"/>
    <xf numFmtId="4" fontId="16" fillId="11" borderId="68" xfId="0" applyNumberFormat="1" applyFont="1" applyFill="1" applyBorder="1"/>
    <xf numFmtId="3" fontId="16" fillId="7" borderId="82" xfId="0" applyNumberFormat="1" applyFont="1" applyFill="1" applyBorder="1" applyAlignment="1">
      <alignment horizontal="center"/>
    </xf>
    <xf numFmtId="3" fontId="16" fillId="7" borderId="70" xfId="0" applyNumberFormat="1" applyFont="1" applyFill="1" applyBorder="1"/>
    <xf numFmtId="3" fontId="16" fillId="7" borderId="67" xfId="0" applyNumberFormat="1" applyFont="1" applyFill="1" applyBorder="1"/>
    <xf numFmtId="164" fontId="16" fillId="7" borderId="69" xfId="0" applyNumberFormat="1" applyFont="1" applyFill="1" applyBorder="1"/>
    <xf numFmtId="166" fontId="16" fillId="7" borderId="70" xfId="1" applyNumberFormat="1" applyFont="1" applyFill="1" applyBorder="1"/>
    <xf numFmtId="166" fontId="16" fillId="7" borderId="82" xfId="0" applyNumberFormat="1" applyFont="1" applyFill="1" applyBorder="1"/>
    <xf numFmtId="3" fontId="16" fillId="7" borderId="68" xfId="0" applyNumberFormat="1" applyFont="1" applyFill="1" applyBorder="1"/>
    <xf numFmtId="3" fontId="16" fillId="7" borderId="72" xfId="0" applyNumberFormat="1" applyFont="1" applyFill="1" applyBorder="1"/>
    <xf numFmtId="0" fontId="16" fillId="7" borderId="80" xfId="0" applyFont="1" applyFill="1" applyBorder="1"/>
    <xf numFmtId="3" fontId="16" fillId="7" borderId="77" xfId="0" applyNumberFormat="1" applyFont="1" applyFill="1" applyBorder="1"/>
    <xf numFmtId="4" fontId="16" fillId="7" borderId="68" xfId="0" applyNumberFormat="1" applyFont="1" applyFill="1" applyBorder="1"/>
    <xf numFmtId="165" fontId="16" fillId="7" borderId="70" xfId="0" applyNumberFormat="1" applyFont="1" applyFill="1" applyBorder="1"/>
    <xf numFmtId="165" fontId="16" fillId="7" borderId="68" xfId="0" applyNumberFormat="1" applyFont="1" applyFill="1" applyBorder="1"/>
    <xf numFmtId="165" fontId="16" fillId="7" borderId="77" xfId="0" applyNumberFormat="1" applyFont="1" applyFill="1" applyBorder="1"/>
    <xf numFmtId="165" fontId="16" fillId="7" borderId="71" xfId="0" applyNumberFormat="1" applyFont="1" applyFill="1" applyBorder="1" applyAlignment="1">
      <alignment horizontal="center"/>
    </xf>
    <xf numFmtId="3" fontId="16" fillId="7" borderId="74" xfId="0" applyNumberFormat="1" applyFont="1" applyFill="1" applyBorder="1"/>
    <xf numFmtId="166" fontId="16" fillId="7" borderId="80" xfId="1" applyNumberFormat="1" applyFont="1" applyFill="1" applyBorder="1"/>
    <xf numFmtId="3" fontId="16" fillId="2" borderId="59" xfId="0" applyNumberFormat="1" applyFont="1" applyFill="1" applyBorder="1"/>
    <xf numFmtId="3" fontId="16" fillId="0" borderId="150" xfId="0" applyNumberFormat="1" applyFont="1" applyBorder="1" applyAlignment="1" applyProtection="1">
      <alignment horizontal="left" vertical="center" wrapText="1"/>
      <protection locked="0"/>
    </xf>
    <xf numFmtId="165" fontId="16" fillId="2" borderId="149" xfId="0" applyNumberFormat="1" applyFont="1" applyFill="1" applyBorder="1"/>
    <xf numFmtId="166" fontId="16" fillId="2" borderId="145" xfId="1" applyNumberFormat="1" applyFont="1" applyFill="1" applyBorder="1" applyAlignment="1">
      <alignment horizontal="center"/>
    </xf>
    <xf numFmtId="165" fontId="16" fillId="2" borderId="150" xfId="0" applyNumberFormat="1" applyFont="1" applyFill="1" applyBorder="1" applyAlignment="1">
      <alignment horizontal="center"/>
    </xf>
    <xf numFmtId="3" fontId="7" fillId="0" borderId="125" xfId="0" applyNumberFormat="1" applyFont="1" applyBorder="1"/>
    <xf numFmtId="3" fontId="7" fillId="2" borderId="131" xfId="0" applyNumberFormat="1" applyFont="1" applyFill="1" applyBorder="1"/>
    <xf numFmtId="165" fontId="16" fillId="2" borderId="75" xfId="0" applyNumberFormat="1" applyFont="1" applyFill="1" applyBorder="1" applyAlignment="1">
      <alignment horizontal="center"/>
    </xf>
    <xf numFmtId="3" fontId="7" fillId="2" borderId="42" xfId="0" applyNumberFormat="1" applyFont="1" applyFill="1" applyBorder="1"/>
    <xf numFmtId="165" fontId="16" fillId="2" borderId="125" xfId="0" applyNumberFormat="1" applyFont="1" applyFill="1" applyBorder="1" applyAlignment="1">
      <alignment horizontal="center"/>
    </xf>
    <xf numFmtId="165" fontId="16" fillId="2" borderId="76" xfId="0" applyNumberFormat="1" applyFont="1" applyFill="1" applyBorder="1" applyAlignment="1">
      <alignment horizontal="center"/>
    </xf>
    <xf numFmtId="3" fontId="16" fillId="2" borderId="134" xfId="0" applyNumberFormat="1" applyFont="1" applyFill="1" applyBorder="1" applyAlignment="1">
      <alignment horizontal="center"/>
    </xf>
    <xf numFmtId="3" fontId="16" fillId="2" borderId="87" xfId="0" applyNumberFormat="1" applyFont="1" applyFill="1" applyBorder="1"/>
    <xf numFmtId="3" fontId="16" fillId="2" borderId="125" xfId="0" applyNumberFormat="1" applyFont="1" applyFill="1" applyBorder="1"/>
    <xf numFmtId="3" fontId="16" fillId="2" borderId="133" xfId="0" applyNumberFormat="1" applyFont="1" applyFill="1" applyBorder="1"/>
    <xf numFmtId="165" fontId="16" fillId="2" borderId="81" xfId="0" applyNumberFormat="1" applyFont="1" applyFill="1" applyBorder="1" applyAlignment="1">
      <alignment horizontal="center"/>
    </xf>
    <xf numFmtId="165" fontId="16" fillId="2" borderId="132" xfId="0" applyNumberFormat="1" applyFont="1" applyFill="1" applyBorder="1" applyAlignment="1">
      <alignment horizontal="center"/>
    </xf>
    <xf numFmtId="2" fontId="16" fillId="2" borderId="136" xfId="1" applyNumberFormat="1" applyFont="1" applyFill="1" applyBorder="1" applyAlignment="1">
      <alignment horizontal="center"/>
    </xf>
    <xf numFmtId="3" fontId="16" fillId="2" borderId="87" xfId="0" applyNumberFormat="1" applyFont="1" applyFill="1" applyBorder="1" applyAlignment="1">
      <alignment horizontal="center"/>
    </xf>
    <xf numFmtId="165" fontId="16" fillId="2" borderId="90" xfId="0" applyNumberFormat="1" applyFont="1" applyFill="1" applyBorder="1" applyAlignment="1">
      <alignment horizontal="center"/>
    </xf>
    <xf numFmtId="166" fontId="16" fillId="2" borderId="85" xfId="1" applyNumberFormat="1" applyFont="1" applyFill="1" applyBorder="1"/>
    <xf numFmtId="166" fontId="16" fillId="2" borderId="90" xfId="1" applyNumberFormat="1" applyFont="1" applyFill="1" applyBorder="1" applyAlignment="1">
      <alignment horizontal="center"/>
    </xf>
    <xf numFmtId="165" fontId="16" fillId="2" borderId="47" xfId="0" applyNumberFormat="1" applyFont="1" applyFill="1" applyBorder="1" applyAlignment="1">
      <alignment horizontal="center"/>
    </xf>
    <xf numFmtId="166" fontId="16" fillId="2" borderId="132" xfId="1" applyNumberFormat="1" applyFont="1" applyFill="1" applyBorder="1" applyAlignment="1">
      <alignment horizontal="center"/>
    </xf>
    <xf numFmtId="3" fontId="7" fillId="4" borderId="162" xfId="0" applyNumberFormat="1" applyFont="1" applyFill="1" applyBorder="1" applyAlignment="1">
      <alignment horizontal="right"/>
    </xf>
    <xf numFmtId="3" fontId="7" fillId="4" borderId="164" xfId="0" applyNumberFormat="1" applyFont="1" applyFill="1" applyBorder="1" applyAlignment="1">
      <alignment horizontal="right"/>
    </xf>
    <xf numFmtId="3" fontId="7" fillId="4" borderId="163" xfId="0" applyNumberFormat="1" applyFont="1" applyFill="1" applyBorder="1" applyAlignment="1">
      <alignment horizontal="right"/>
    </xf>
    <xf numFmtId="164" fontId="7" fillId="4" borderId="162" xfId="0" applyNumberFormat="1" applyFont="1" applyFill="1" applyBorder="1"/>
    <xf numFmtId="3" fontId="16" fillId="9" borderId="101" xfId="0" applyNumberFormat="1" applyFont="1" applyFill="1" applyBorder="1"/>
    <xf numFmtId="3" fontId="16" fillId="9" borderId="102" xfId="0" applyNumberFormat="1" applyFont="1" applyFill="1" applyBorder="1" applyAlignment="1">
      <alignment horizontal="right"/>
    </xf>
    <xf numFmtId="3" fontId="16" fillId="9" borderId="103" xfId="0" applyNumberFormat="1" applyFont="1" applyFill="1" applyBorder="1" applyAlignment="1">
      <alignment horizontal="right"/>
    </xf>
    <xf numFmtId="165" fontId="16" fillId="9" borderId="103" xfId="0" applyNumberFormat="1" applyFont="1" applyFill="1" applyBorder="1" applyAlignment="1">
      <alignment horizontal="center"/>
    </xf>
    <xf numFmtId="165" fontId="16" fillId="9" borderId="104" xfId="0" applyNumberFormat="1" applyFont="1" applyFill="1" applyBorder="1" applyAlignment="1">
      <alignment horizontal="center"/>
    </xf>
    <xf numFmtId="3" fontId="16" fillId="9" borderId="117" xfId="0" applyNumberFormat="1" applyFont="1" applyFill="1" applyBorder="1" applyAlignment="1">
      <alignment horizontal="center"/>
    </xf>
    <xf numFmtId="3" fontId="16" fillId="9" borderId="24" xfId="0" applyNumberFormat="1" applyFont="1" applyFill="1" applyBorder="1"/>
    <xf numFmtId="3" fontId="16" fillId="9" borderId="116" xfId="0" applyNumberFormat="1" applyFont="1" applyFill="1" applyBorder="1"/>
    <xf numFmtId="3" fontId="16" fillId="9" borderId="111" xfId="0" applyNumberFormat="1" applyFont="1" applyFill="1" applyBorder="1"/>
    <xf numFmtId="3" fontId="16" fillId="9" borderId="100" xfId="0" applyNumberFormat="1" applyFont="1" applyFill="1" applyBorder="1"/>
    <xf numFmtId="3" fontId="16" fillId="9" borderId="26" xfId="0" applyNumberFormat="1" applyFont="1" applyFill="1" applyBorder="1" applyAlignment="1">
      <alignment horizontal="right"/>
    </xf>
    <xf numFmtId="3" fontId="16" fillId="11" borderId="102" xfId="0" applyNumberFormat="1" applyFont="1" applyFill="1" applyBorder="1" applyAlignment="1">
      <alignment horizontal="right"/>
    </xf>
    <xf numFmtId="2" fontId="16" fillId="9" borderId="25" xfId="1" applyNumberFormat="1" applyFont="1" applyFill="1" applyBorder="1" applyAlignment="1">
      <alignment horizontal="center"/>
    </xf>
    <xf numFmtId="166" fontId="16" fillId="9" borderId="102" xfId="1" applyNumberFormat="1" applyFont="1" applyFill="1" applyBorder="1"/>
    <xf numFmtId="166" fontId="16" fillId="9" borderId="101" xfId="1" applyNumberFormat="1" applyFont="1" applyFill="1" applyBorder="1"/>
    <xf numFmtId="3" fontId="16" fillId="9" borderId="101" xfId="0" applyNumberFormat="1" applyFont="1" applyFill="1" applyBorder="1" applyAlignment="1">
      <alignment horizontal="center"/>
    </xf>
    <xf numFmtId="166" fontId="16" fillId="9" borderId="102" xfId="1" applyNumberFormat="1" applyFont="1" applyFill="1" applyBorder="1" applyAlignment="1">
      <alignment horizontal="center"/>
    </xf>
    <xf numFmtId="166" fontId="16" fillId="9" borderId="171" xfId="1" applyNumberFormat="1" applyFont="1" applyFill="1" applyBorder="1" applyAlignment="1">
      <alignment horizontal="right"/>
    </xf>
    <xf numFmtId="165" fontId="16" fillId="9" borderId="102" xfId="0" applyNumberFormat="1" applyFont="1" applyFill="1" applyBorder="1"/>
    <xf numFmtId="166" fontId="16" fillId="9" borderId="104" xfId="1" applyNumberFormat="1" applyFont="1" applyFill="1" applyBorder="1" applyAlignment="1">
      <alignment horizontal="center"/>
    </xf>
    <xf numFmtId="3" fontId="16" fillId="9" borderId="75" xfId="0" applyNumberFormat="1" applyFont="1" applyFill="1" applyBorder="1"/>
    <xf numFmtId="3" fontId="16" fillId="9" borderId="141" xfId="0" applyNumberFormat="1" applyFont="1" applyFill="1" applyBorder="1"/>
    <xf numFmtId="3" fontId="16" fillId="9" borderId="138" xfId="0" applyNumberFormat="1" applyFont="1" applyFill="1" applyBorder="1"/>
    <xf numFmtId="165" fontId="16" fillId="9" borderId="141" xfId="0" applyNumberFormat="1" applyFont="1" applyFill="1" applyBorder="1" applyAlignment="1">
      <alignment horizontal="center"/>
    </xf>
    <xf numFmtId="165" fontId="16" fillId="9" borderId="76" xfId="0" applyNumberFormat="1" applyFont="1" applyFill="1" applyBorder="1" applyAlignment="1">
      <alignment horizontal="center"/>
    </xf>
    <xf numFmtId="164" fontId="16" fillId="9" borderId="59" xfId="0" applyNumberFormat="1" applyFont="1" applyFill="1" applyBorder="1" applyAlignment="1">
      <alignment horizontal="center"/>
    </xf>
    <xf numFmtId="165" fontId="16" fillId="9" borderId="71" xfId="0" applyNumberFormat="1" applyFont="1" applyFill="1" applyBorder="1" applyAlignment="1">
      <alignment horizontal="center"/>
    </xf>
    <xf numFmtId="3" fontId="16" fillId="9" borderId="159" xfId="0" applyNumberFormat="1" applyFont="1" applyFill="1" applyBorder="1"/>
    <xf numFmtId="3" fontId="16" fillId="9" borderId="62" xfId="0" applyNumberFormat="1" applyFont="1" applyFill="1" applyBorder="1"/>
    <xf numFmtId="165" fontId="16" fillId="9" borderId="81" xfId="0" applyNumberFormat="1" applyFont="1" applyFill="1" applyBorder="1" applyAlignment="1">
      <alignment horizontal="center"/>
    </xf>
    <xf numFmtId="165" fontId="16" fillId="9" borderId="60" xfId="0" applyNumberFormat="1" applyFont="1" applyFill="1" applyBorder="1" applyAlignment="1">
      <alignment horizontal="center"/>
    </xf>
    <xf numFmtId="2" fontId="16" fillId="9" borderId="71" xfId="1" applyNumberFormat="1" applyFont="1" applyFill="1" applyBorder="1" applyAlignment="1">
      <alignment horizontal="center"/>
    </xf>
    <xf numFmtId="3" fontId="16" fillId="9" borderId="62" xfId="0" applyNumberFormat="1" applyFont="1" applyFill="1" applyBorder="1" applyAlignment="1">
      <alignment horizontal="center"/>
    </xf>
    <xf numFmtId="166" fontId="16" fillId="9" borderId="75" xfId="1" applyNumberFormat="1" applyFont="1" applyFill="1" applyBorder="1"/>
    <xf numFmtId="166" fontId="16" fillId="9" borderId="71" xfId="1" applyNumberFormat="1" applyFont="1" applyFill="1" applyBorder="1" applyAlignment="1">
      <alignment horizontal="center"/>
    </xf>
    <xf numFmtId="166" fontId="16" fillId="9" borderId="71" xfId="0" applyNumberFormat="1" applyFont="1" applyFill="1" applyBorder="1" applyAlignment="1">
      <alignment horizontal="center"/>
    </xf>
    <xf numFmtId="166" fontId="16" fillId="9" borderId="71" xfId="1" applyNumberFormat="1" applyFont="1" applyFill="1" applyBorder="1"/>
    <xf numFmtId="166" fontId="16" fillId="9" borderId="76" xfId="1" applyNumberFormat="1" applyFont="1" applyFill="1" applyBorder="1" applyAlignment="1">
      <alignment horizontal="center"/>
    </xf>
    <xf numFmtId="164" fontId="16" fillId="0" borderId="77" xfId="0" applyNumberFormat="1" applyFont="1" applyBorder="1" applyAlignment="1">
      <alignment horizontal="center"/>
    </xf>
    <xf numFmtId="165" fontId="16" fillId="0" borderId="82" xfId="0" applyNumberFormat="1" applyFont="1" applyBorder="1" applyAlignment="1">
      <alignment horizontal="center"/>
    </xf>
    <xf numFmtId="3" fontId="16" fillId="2" borderId="80" xfId="0" applyNumberFormat="1" applyFont="1" applyFill="1" applyBorder="1" applyAlignment="1">
      <alignment horizontal="center"/>
    </xf>
    <xf numFmtId="165" fontId="16" fillId="0" borderId="68" xfId="0" applyNumberFormat="1" applyFont="1" applyBorder="1" applyAlignment="1">
      <alignment horizontal="center"/>
    </xf>
    <xf numFmtId="165" fontId="16" fillId="0" borderId="67" xfId="0" applyNumberFormat="1" applyFont="1" applyBorder="1" applyAlignment="1">
      <alignment horizontal="center"/>
    </xf>
    <xf numFmtId="165" fontId="16" fillId="0" borderId="80" xfId="0" applyNumberFormat="1" applyFont="1" applyBorder="1" applyAlignment="1">
      <alignment horizontal="center"/>
    </xf>
    <xf numFmtId="2" fontId="16" fillId="0" borderId="82" xfId="1" applyNumberFormat="1" applyFont="1" applyBorder="1" applyAlignment="1">
      <alignment horizontal="center"/>
    </xf>
    <xf numFmtId="166" fontId="16" fillId="2" borderId="75" xfId="1" applyNumberFormat="1" applyFont="1" applyFill="1" applyBorder="1" applyAlignment="1">
      <alignment horizontal="center"/>
    </xf>
    <xf numFmtId="166" fontId="16" fillId="2" borderId="71" xfId="0" applyNumberFormat="1" applyFont="1" applyFill="1" applyBorder="1" applyAlignment="1">
      <alignment horizontal="center"/>
    </xf>
    <xf numFmtId="166" fontId="16" fillId="2" borderId="82" xfId="1" applyNumberFormat="1" applyFont="1" applyFill="1" applyBorder="1" applyAlignment="1">
      <alignment horizontal="center"/>
    </xf>
    <xf numFmtId="166" fontId="16" fillId="2" borderId="82" xfId="0" applyNumberFormat="1" applyFont="1" applyFill="1" applyBorder="1" applyAlignment="1">
      <alignment horizontal="center"/>
    </xf>
    <xf numFmtId="166" fontId="16" fillId="0" borderId="80" xfId="1" applyNumberFormat="1" applyFont="1" applyBorder="1" applyAlignment="1">
      <alignment horizontal="center"/>
    </xf>
    <xf numFmtId="3" fontId="16" fillId="2" borderId="174" xfId="0" applyNumberFormat="1" applyFont="1" applyFill="1" applyBorder="1"/>
    <xf numFmtId="164" fontId="16" fillId="0" borderId="84" xfId="0" applyNumberFormat="1" applyFont="1" applyBorder="1" applyAlignment="1">
      <alignment horizontal="center"/>
    </xf>
    <xf numFmtId="165" fontId="16" fillId="0" borderId="177" xfId="0" applyNumberFormat="1" applyFont="1" applyBorder="1" applyAlignment="1">
      <alignment horizontal="center"/>
    </xf>
    <xf numFmtId="165" fontId="16" fillId="0" borderId="176" xfId="0" applyNumberFormat="1" applyFont="1" applyBorder="1" applyAlignment="1">
      <alignment horizontal="center"/>
    </xf>
    <xf numFmtId="165" fontId="16" fillId="0" borderId="157" xfId="0" applyNumberFormat="1" applyFont="1" applyBorder="1" applyAlignment="1">
      <alignment horizontal="center"/>
    </xf>
    <xf numFmtId="3" fontId="16" fillId="2" borderId="177" xfId="0" applyNumberFormat="1" applyFont="1" applyFill="1" applyBorder="1" applyAlignment="1">
      <alignment horizontal="center"/>
    </xf>
    <xf numFmtId="2" fontId="16" fillId="0" borderId="176" xfId="1" applyNumberFormat="1" applyFont="1" applyBorder="1" applyAlignment="1">
      <alignment horizontal="center"/>
    </xf>
    <xf numFmtId="166" fontId="16" fillId="2" borderId="70" xfId="1" applyNumberFormat="1" applyFont="1" applyFill="1" applyBorder="1" applyAlignment="1">
      <alignment horizontal="center"/>
    </xf>
    <xf numFmtId="165" fontId="16" fillId="2" borderId="70" xfId="0" applyNumberFormat="1" applyFont="1" applyFill="1" applyBorder="1" applyAlignment="1">
      <alignment horizontal="center"/>
    </xf>
    <xf numFmtId="166" fontId="16" fillId="2" borderId="70" xfId="0" applyNumberFormat="1" applyFont="1" applyFill="1" applyBorder="1" applyAlignment="1">
      <alignment horizontal="center"/>
    </xf>
    <xf numFmtId="3" fontId="16" fillId="2" borderId="148" xfId="0" applyNumberFormat="1" applyFont="1" applyFill="1" applyBorder="1" applyAlignment="1">
      <alignment horizontal="left" vertical="center" wrapText="1"/>
    </xf>
    <xf numFmtId="3" fontId="16" fillId="2" borderId="146" xfId="0" applyNumberFormat="1" applyFont="1" applyFill="1" applyBorder="1"/>
    <xf numFmtId="3" fontId="16" fillId="2" borderId="146" xfId="0" applyNumberFormat="1" applyFont="1" applyFill="1" applyBorder="1" applyAlignment="1">
      <alignment horizontal="center"/>
    </xf>
    <xf numFmtId="165" fontId="16" fillId="2" borderId="148" xfId="0" applyNumberFormat="1" applyFont="1" applyFill="1" applyBorder="1" applyAlignment="1">
      <alignment horizontal="center"/>
    </xf>
    <xf numFmtId="165" fontId="16" fillId="2" borderId="146" xfId="0" applyNumberFormat="1" applyFont="1" applyFill="1" applyBorder="1" applyAlignment="1">
      <alignment horizontal="center"/>
    </xf>
    <xf numFmtId="2" fontId="16" fillId="2" borderId="149" xfId="1" applyNumberFormat="1" applyFont="1" applyFill="1" applyBorder="1" applyAlignment="1">
      <alignment horizontal="center"/>
    </xf>
    <xf numFmtId="166" fontId="16" fillId="2" borderId="149" xfId="0" applyNumberFormat="1" applyFont="1" applyFill="1" applyBorder="1" applyAlignment="1">
      <alignment horizontal="center"/>
    </xf>
    <xf numFmtId="166" fontId="16" fillId="2" borderId="146" xfId="1" applyNumberFormat="1" applyFont="1" applyFill="1" applyBorder="1" applyAlignment="1">
      <alignment horizontal="center"/>
    </xf>
    <xf numFmtId="3" fontId="16" fillId="3" borderId="180" xfId="0" applyNumberFormat="1" applyFont="1" applyFill="1" applyBorder="1" applyAlignment="1" applyProtection="1">
      <alignment horizontal="left" vertical="center" wrapText="1"/>
      <protection locked="0"/>
    </xf>
    <xf numFmtId="3" fontId="7" fillId="3" borderId="179" xfId="0" applyNumberFormat="1" applyFont="1" applyFill="1" applyBorder="1"/>
    <xf numFmtId="3" fontId="7" fillId="3" borderId="187" xfId="0" applyNumberFormat="1" applyFont="1" applyFill="1" applyBorder="1"/>
    <xf numFmtId="3" fontId="7" fillId="3" borderId="180" xfId="0" applyNumberFormat="1" applyFont="1" applyFill="1" applyBorder="1" applyAlignment="1">
      <alignment horizontal="right"/>
    </xf>
    <xf numFmtId="3" fontId="7" fillId="3" borderId="179" xfId="0" applyNumberFormat="1" applyFont="1" applyFill="1" applyBorder="1" applyAlignment="1">
      <alignment horizontal="right"/>
    </xf>
    <xf numFmtId="164" fontId="7" fillId="3" borderId="189" xfId="0" applyNumberFormat="1" applyFont="1" applyFill="1" applyBorder="1" applyAlignment="1">
      <alignment horizontal="center"/>
    </xf>
    <xf numFmtId="3" fontId="7" fillId="3" borderId="40" xfId="0" applyNumberFormat="1" applyFont="1" applyFill="1" applyBorder="1"/>
    <xf numFmtId="0" fontId="16" fillId="4" borderId="128" xfId="0" applyFont="1" applyFill="1" applyBorder="1"/>
    <xf numFmtId="164" fontId="7" fillId="4" borderId="202" xfId="0" applyNumberFormat="1" applyFont="1" applyFill="1" applyBorder="1"/>
    <xf numFmtId="0" fontId="16" fillId="2" borderId="217" xfId="0" applyFont="1" applyFill="1" applyBorder="1"/>
    <xf numFmtId="0" fontId="16" fillId="0" borderId="168" xfId="0" applyFont="1" applyBorder="1"/>
    <xf numFmtId="0" fontId="16" fillId="0" borderId="218" xfId="0" applyFont="1" applyBorder="1"/>
    <xf numFmtId="164" fontId="7" fillId="2" borderId="207" xfId="0" applyNumberFormat="1" applyFont="1" applyFill="1" applyBorder="1"/>
    <xf numFmtId="0" fontId="16" fillId="2" borderId="168" xfId="0" applyFont="1" applyFill="1" applyBorder="1"/>
    <xf numFmtId="0" fontId="16" fillId="2" borderId="207" xfId="0" applyFont="1" applyFill="1" applyBorder="1"/>
    <xf numFmtId="165" fontId="16" fillId="2" borderId="162" xfId="0" applyNumberFormat="1" applyFont="1" applyFill="1" applyBorder="1"/>
    <xf numFmtId="2" fontId="16" fillId="2" borderId="210" xfId="1" applyNumberFormat="1" applyFont="1" applyFill="1" applyBorder="1"/>
    <xf numFmtId="166" fontId="16" fillId="2" borderId="207" xfId="1" applyNumberFormat="1" applyFont="1" applyFill="1" applyBorder="1"/>
    <xf numFmtId="0" fontId="16" fillId="2" borderId="207" xfId="0" applyFont="1" applyFill="1" applyBorder="1" applyAlignment="1">
      <alignment horizontal="center"/>
    </xf>
    <xf numFmtId="0" fontId="16" fillId="2" borderId="48" xfId="0" applyFont="1" applyFill="1" applyBorder="1"/>
    <xf numFmtId="3" fontId="16" fillId="10" borderId="65" xfId="0" applyNumberFormat="1" applyFont="1" applyFill="1" applyBorder="1"/>
    <xf numFmtId="0" fontId="16" fillId="10" borderId="55" xfId="0" applyFont="1" applyFill="1" applyBorder="1"/>
    <xf numFmtId="0" fontId="16" fillId="10" borderId="58" xfId="0" applyFont="1" applyFill="1" applyBorder="1"/>
    <xf numFmtId="164" fontId="7" fillId="10" borderId="51" xfId="0" applyNumberFormat="1" applyFont="1" applyFill="1" applyBorder="1"/>
    <xf numFmtId="3" fontId="16" fillId="10" borderId="50" xfId="0" applyNumberFormat="1" applyFont="1" applyFill="1" applyBorder="1"/>
    <xf numFmtId="3" fontId="16" fillId="10" borderId="151" xfId="0" applyNumberFormat="1" applyFont="1" applyFill="1" applyBorder="1"/>
    <xf numFmtId="0" fontId="16" fillId="10" borderId="207" xfId="0" applyFont="1" applyFill="1" applyBorder="1"/>
    <xf numFmtId="165" fontId="16" fillId="10" borderId="2" xfId="0" applyNumberFormat="1" applyFont="1" applyFill="1" applyBorder="1"/>
    <xf numFmtId="2" fontId="16" fillId="10" borderId="57" xfId="1" applyNumberFormat="1" applyFont="1" applyFill="1" applyBorder="1"/>
    <xf numFmtId="0" fontId="16" fillId="10" borderId="50" xfId="0" applyFont="1" applyFill="1" applyBorder="1"/>
    <xf numFmtId="166" fontId="16" fillId="10" borderId="207" xfId="1" applyNumberFormat="1" applyFont="1" applyFill="1" applyBorder="1"/>
    <xf numFmtId="0" fontId="16" fillId="10" borderId="207" xfId="0" applyFont="1" applyFill="1" applyBorder="1" applyAlignment="1">
      <alignment horizontal="center"/>
    </xf>
    <xf numFmtId="0" fontId="16" fillId="10" borderId="211" xfId="0" applyFont="1" applyFill="1" applyBorder="1"/>
    <xf numFmtId="3" fontId="16" fillId="2" borderId="69" xfId="0" applyNumberFormat="1" applyFont="1" applyFill="1" applyBorder="1"/>
    <xf numFmtId="3" fontId="16" fillId="2" borderId="68" xfId="0" applyNumberFormat="1" applyFont="1" applyFill="1" applyBorder="1"/>
    <xf numFmtId="3" fontId="16" fillId="0" borderId="67" xfId="0" applyNumberFormat="1" applyFont="1" applyBorder="1"/>
    <xf numFmtId="0" fontId="16" fillId="2" borderId="36" xfId="0" applyFont="1" applyFill="1" applyBorder="1"/>
    <xf numFmtId="3" fontId="16" fillId="2" borderId="98" xfId="0" applyNumberFormat="1" applyFont="1" applyFill="1" applyBorder="1"/>
    <xf numFmtId="3" fontId="16" fillId="2" borderId="95" xfId="0" applyNumberFormat="1" applyFont="1" applyFill="1" applyBorder="1"/>
    <xf numFmtId="3" fontId="16" fillId="2" borderId="96" xfId="0" applyNumberFormat="1" applyFont="1" applyFill="1" applyBorder="1" applyAlignment="1">
      <alignment horizontal="center"/>
    </xf>
    <xf numFmtId="1" fontId="16" fillId="0" borderId="88" xfId="0" applyNumberFormat="1" applyFont="1" applyBorder="1"/>
    <xf numFmtId="1" fontId="16" fillId="0" borderId="98" xfId="0" applyNumberFormat="1" applyFont="1" applyBorder="1"/>
    <xf numFmtId="164" fontId="16" fillId="2" borderId="212" xfId="0" applyNumberFormat="1" applyFont="1" applyFill="1" applyBorder="1"/>
    <xf numFmtId="0" fontId="16" fillId="0" borderId="98" xfId="0" applyFont="1" applyBorder="1"/>
    <xf numFmtId="3" fontId="16" fillId="2" borderId="212" xfId="0" applyNumberFormat="1" applyFont="1" applyFill="1" applyBorder="1"/>
    <xf numFmtId="0" fontId="16" fillId="2" borderId="88" xfId="0" applyFont="1" applyFill="1" applyBorder="1"/>
    <xf numFmtId="165" fontId="16" fillId="2" borderId="92" xfId="0" applyNumberFormat="1" applyFont="1" applyFill="1" applyBorder="1"/>
    <xf numFmtId="3" fontId="16" fillId="2" borderId="131" xfId="0" applyNumberFormat="1" applyFont="1" applyFill="1" applyBorder="1"/>
    <xf numFmtId="3" fontId="16" fillId="2" borderId="124" xfId="0" applyNumberFormat="1" applyFont="1" applyFill="1" applyBorder="1"/>
    <xf numFmtId="3" fontId="16" fillId="2" borderId="126" xfId="0" applyNumberFormat="1" applyFont="1" applyFill="1" applyBorder="1"/>
    <xf numFmtId="3" fontId="16" fillId="0" borderId="86" xfId="0" applyNumberFormat="1" applyFont="1" applyBorder="1"/>
    <xf numFmtId="3" fontId="16" fillId="0" borderId="98" xfId="0" applyNumberFormat="1" applyFont="1" applyBorder="1"/>
    <xf numFmtId="165" fontId="16" fillId="2" borderId="94" xfId="0" applyNumberFormat="1" applyFont="1" applyFill="1" applyBorder="1"/>
    <xf numFmtId="166" fontId="16" fillId="2" borderId="95" xfId="1" applyNumberFormat="1" applyFont="1" applyFill="1" applyBorder="1"/>
    <xf numFmtId="3" fontId="16" fillId="2" borderId="86" xfId="0" applyNumberFormat="1" applyFont="1" applyFill="1" applyBorder="1" applyAlignment="1">
      <alignment horizontal="center"/>
    </xf>
    <xf numFmtId="165" fontId="16" fillId="2" borderId="95" xfId="0" applyNumberFormat="1" applyFont="1" applyFill="1" applyBorder="1" applyAlignment="1">
      <alignment horizontal="center"/>
    </xf>
    <xf numFmtId="3" fontId="16" fillId="2" borderId="86" xfId="0" applyNumberFormat="1" applyFont="1" applyFill="1" applyBorder="1"/>
    <xf numFmtId="166" fontId="16" fillId="2" borderId="88" xfId="1" applyNumberFormat="1" applyFont="1" applyFill="1" applyBorder="1"/>
    <xf numFmtId="1" fontId="16" fillId="2" borderId="97" xfId="0" applyNumberFormat="1" applyFont="1" applyFill="1" applyBorder="1"/>
    <xf numFmtId="166" fontId="16" fillId="2" borderId="98" xfId="1" applyNumberFormat="1" applyFont="1" applyFill="1" applyBorder="1"/>
    <xf numFmtId="9" fontId="16" fillId="0" borderId="0" xfId="1" applyFont="1"/>
    <xf numFmtId="0" fontId="2" fillId="2" borderId="0" xfId="0" applyFont="1" applyFill="1"/>
    <xf numFmtId="3" fontId="2" fillId="2" borderId="0" xfId="0" applyNumberFormat="1" applyFont="1" applyFill="1"/>
    <xf numFmtId="165" fontId="2" fillId="2" borderId="0" xfId="0" applyNumberFormat="1" applyFont="1" applyFill="1"/>
    <xf numFmtId="2" fontId="2" fillId="2" borderId="0" xfId="1" applyNumberFormat="1" applyFont="1" applyFill="1"/>
    <xf numFmtId="2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 wrapText="1"/>
    </xf>
    <xf numFmtId="3" fontId="2" fillId="0" borderId="0" xfId="0" applyNumberFormat="1" applyFont="1" applyAlignment="1">
      <alignment horizontal="right" vertical="center"/>
    </xf>
    <xf numFmtId="164" fontId="13" fillId="0" borderId="0" xfId="0" applyNumberFormat="1" applyFont="1"/>
    <xf numFmtId="0" fontId="16" fillId="0" borderId="1" xfId="0" applyFont="1" applyBorder="1"/>
    <xf numFmtId="0" fontId="16" fillId="4" borderId="16" xfId="0" applyFont="1" applyFill="1" applyBorder="1" applyAlignment="1">
      <alignment horizontal="center" wrapText="1"/>
    </xf>
    <xf numFmtId="0" fontId="16" fillId="4" borderId="22" xfId="0" applyFont="1" applyFill="1" applyBorder="1" applyAlignment="1">
      <alignment horizontal="center" wrapText="1"/>
    </xf>
    <xf numFmtId="0" fontId="16" fillId="4" borderId="26" xfId="0" applyFont="1" applyFill="1" applyBorder="1" applyAlignment="1">
      <alignment horizontal="center" wrapText="1"/>
    </xf>
    <xf numFmtId="0" fontId="16" fillId="4" borderId="30" xfId="0" applyFont="1" applyFill="1" applyBorder="1" applyAlignment="1">
      <alignment horizontal="center" wrapText="1"/>
    </xf>
    <xf numFmtId="0" fontId="16" fillId="4" borderId="17" xfId="0" applyFont="1" applyFill="1" applyBorder="1" applyAlignment="1">
      <alignment horizontal="center" wrapText="1"/>
    </xf>
    <xf numFmtId="0" fontId="16" fillId="4" borderId="18" xfId="0" applyFont="1" applyFill="1" applyBorder="1" applyAlignment="1">
      <alignment horizontal="center" wrapText="1"/>
    </xf>
    <xf numFmtId="0" fontId="16" fillId="4" borderId="19" xfId="0" applyFont="1" applyFill="1" applyBorder="1" applyAlignment="1">
      <alignment horizontal="center" wrapText="1"/>
    </xf>
    <xf numFmtId="0" fontId="16" fillId="4" borderId="14" xfId="0" applyFont="1" applyFill="1" applyBorder="1" applyAlignment="1">
      <alignment horizontal="center" wrapText="1"/>
    </xf>
    <xf numFmtId="0" fontId="16" fillId="4" borderId="15" xfId="0" applyFont="1" applyFill="1" applyBorder="1" applyAlignment="1">
      <alignment horizontal="center" wrapText="1"/>
    </xf>
    <xf numFmtId="0" fontId="16" fillId="4" borderId="24" xfId="0" applyFont="1" applyFill="1" applyBorder="1" applyAlignment="1">
      <alignment horizontal="center" wrapText="1"/>
    </xf>
    <xf numFmtId="0" fontId="16" fillId="4" borderId="25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 wrapText="1"/>
    </xf>
    <xf numFmtId="0" fontId="16" fillId="4" borderId="20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4" fillId="2" borderId="0" xfId="0" applyFont="1" applyFill="1" applyAlignment="1">
      <alignment horizontal="left" wrapText="1"/>
    </xf>
    <xf numFmtId="0" fontId="7" fillId="2" borderId="3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3" fontId="16" fillId="9" borderId="172" xfId="0" applyNumberFormat="1" applyFont="1" applyFill="1" applyBorder="1" applyAlignment="1">
      <alignment horizontal="left" vertical="center" wrapText="1"/>
    </xf>
    <xf numFmtId="3" fontId="16" fillId="9" borderId="173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2" borderId="0" xfId="0" applyFont="1" applyFill="1" applyAlignment="1">
      <alignment wrapText="1"/>
    </xf>
    <xf numFmtId="0" fontId="20" fillId="2" borderId="0" xfId="0" applyFont="1" applyFill="1" applyAlignment="1">
      <alignment horizontal="center" vertical="top"/>
    </xf>
    <xf numFmtId="0" fontId="21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 wrapText="1"/>
    </xf>
    <xf numFmtId="3" fontId="2" fillId="0" borderId="0" xfId="0" applyNumberFormat="1" applyFont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3" fontId="7" fillId="7" borderId="74" xfId="0" applyNumberFormat="1" applyFont="1" applyFill="1" applyBorder="1" applyAlignment="1">
      <alignment horizontal="left" vertical="center" wrapText="1"/>
    </xf>
    <xf numFmtId="3" fontId="7" fillId="7" borderId="79" xfId="0" applyNumberFormat="1" applyFont="1" applyFill="1" applyBorder="1" applyAlignment="1">
      <alignment horizontal="left" vertical="center" wrapText="1"/>
    </xf>
    <xf numFmtId="3" fontId="16" fillId="9" borderId="9" xfId="0" applyNumberFormat="1" applyFont="1" applyFill="1" applyBorder="1" applyAlignment="1">
      <alignment horizontal="left" vertical="center" wrapText="1"/>
    </xf>
    <xf numFmtId="3" fontId="16" fillId="9" borderId="7" xfId="0" applyNumberFormat="1" applyFont="1" applyFill="1" applyBorder="1" applyAlignment="1">
      <alignment horizontal="left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wrapText="1"/>
    </xf>
    <xf numFmtId="0" fontId="16" fillId="4" borderId="27" xfId="0" applyFont="1" applyFill="1" applyBorder="1" applyAlignment="1">
      <alignment horizont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wrapText="1"/>
    </xf>
    <xf numFmtId="0" fontId="16" fillId="4" borderId="23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/>
    </xf>
    <xf numFmtId="0" fontId="16" fillId="2" borderId="36" xfId="0" applyFont="1" applyFill="1" applyBorder="1" applyAlignment="1">
      <alignment horizontal="center"/>
    </xf>
    <xf numFmtId="0" fontId="16" fillId="4" borderId="20" xfId="0" applyFont="1" applyFill="1" applyBorder="1" applyAlignment="1">
      <alignment horizontal="center" vertical="center" wrapText="1"/>
    </xf>
    <xf numFmtId="3" fontId="7" fillId="5" borderId="53" xfId="0" applyNumberFormat="1" applyFont="1" applyFill="1" applyBorder="1" applyAlignment="1" applyProtection="1">
      <alignment horizontal="center" vertical="center" wrapText="1"/>
      <protection locked="0"/>
    </xf>
    <xf numFmtId="3" fontId="7" fillId="5" borderId="2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3" fontId="7" fillId="4" borderId="202" xfId="0" applyNumberFormat="1" applyFont="1" applyFill="1" applyBorder="1" applyAlignment="1">
      <alignment horizontal="center"/>
    </xf>
    <xf numFmtId="3" fontId="7" fillId="4" borderId="203" xfId="0" applyNumberFormat="1" applyFont="1" applyFill="1" applyBorder="1" applyAlignment="1">
      <alignment horizontal="center"/>
    </xf>
    <xf numFmtId="3" fontId="7" fillId="4" borderId="204" xfId="0" applyNumberFormat="1" applyFont="1" applyFill="1" applyBorder="1" applyAlignment="1">
      <alignment horizontal="center"/>
    </xf>
    <xf numFmtId="3" fontId="7" fillId="5" borderId="74" xfId="0" applyNumberFormat="1" applyFont="1" applyFill="1" applyBorder="1" applyAlignment="1">
      <alignment horizontal="center" vertical="center" wrapText="1"/>
    </xf>
    <xf numFmtId="3" fontId="7" fillId="5" borderId="79" xfId="0" applyNumberFormat="1" applyFont="1" applyFill="1" applyBorder="1" applyAlignment="1">
      <alignment horizontal="center" vertical="center" wrapText="1"/>
    </xf>
    <xf numFmtId="3" fontId="7" fillId="5" borderId="74" xfId="0" applyNumberFormat="1" applyFont="1" applyFill="1" applyBorder="1" applyAlignment="1" applyProtection="1">
      <alignment horizontal="center" vertical="center" wrapText="1"/>
      <protection locked="0"/>
    </xf>
    <xf numFmtId="3" fontId="7" fillId="5" borderId="79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CAD79-BDFC-4D5D-B049-62B6D5EB3CB5}">
  <sheetPr>
    <tabColor rgb="FF00B0F0"/>
    <outlinePr summaryRight="0"/>
  </sheetPr>
  <dimension ref="A1:EI134"/>
  <sheetViews>
    <sheetView tabSelected="1" zoomScale="71" zoomScaleNormal="71" workbookViewId="0">
      <pane ySplit="11" topLeftCell="A12" activePane="bottomLeft" state="frozen"/>
      <selection activeCell="S1" sqref="S1"/>
      <selection pane="bottomLeft" activeCell="A2" sqref="A2:S2"/>
    </sheetView>
  </sheetViews>
  <sheetFormatPr defaultColWidth="8.85546875" defaultRowHeight="15" x14ac:dyDescent="0.25"/>
  <cols>
    <col min="1" max="1" width="10" style="209" customWidth="1"/>
    <col min="2" max="2" width="20.5703125" style="968" customWidth="1"/>
    <col min="3" max="3" width="13.42578125" style="261" customWidth="1"/>
    <col min="4" max="4" width="10.140625" style="418" customWidth="1"/>
    <col min="5" max="5" width="10" style="418" customWidth="1"/>
    <col min="6" max="6" width="8.5703125" style="261" customWidth="1"/>
    <col min="7" max="7" width="7.28515625" style="261" customWidth="1"/>
    <col min="8" max="8" width="12" style="261" customWidth="1"/>
    <col min="9" max="10" width="11.42578125" style="261" customWidth="1"/>
    <col min="11" max="12" width="11.28515625" style="261" customWidth="1"/>
    <col min="13" max="13" width="12" style="261" customWidth="1"/>
    <col min="14" max="14" width="13.7109375" style="261" customWidth="1"/>
    <col min="15" max="15" width="11.5703125" style="216" customWidth="1"/>
    <col min="16" max="16" width="11.5703125" style="261" customWidth="1"/>
    <col min="17" max="17" width="11.28515625" style="261" customWidth="1"/>
    <col min="18" max="18" width="8.28515625" style="261" customWidth="1"/>
    <col min="19" max="19" width="8.7109375" style="261" customWidth="1"/>
    <col min="20" max="20" width="9.42578125" style="261" customWidth="1"/>
    <col min="21" max="21" width="9.85546875" style="216" customWidth="1"/>
    <col min="22" max="22" width="8.42578125" style="261" customWidth="1"/>
    <col min="23" max="23" width="7.7109375" style="261" customWidth="1"/>
    <col min="24" max="24" width="9.42578125" style="418" customWidth="1"/>
    <col min="25" max="25" width="8.28515625" style="418" customWidth="1"/>
    <col min="26" max="26" width="8.5703125" style="261" customWidth="1"/>
    <col min="27" max="27" width="9.140625" style="261" customWidth="1"/>
    <col min="28" max="28" width="10" style="261" customWidth="1"/>
    <col min="29" max="29" width="10.7109375" style="261" customWidth="1"/>
    <col min="30" max="30" width="11" style="261" customWidth="1"/>
    <col min="31" max="31" width="12.7109375" style="261" customWidth="1"/>
    <col min="32" max="32" width="9.5703125" style="261" customWidth="1"/>
    <col min="33" max="33" width="12.42578125" style="261" customWidth="1"/>
    <col min="34" max="34" width="9.7109375" style="216" customWidth="1"/>
    <col min="35" max="35" width="12.7109375" style="216" customWidth="1"/>
    <col min="36" max="36" width="11.140625" style="261" customWidth="1"/>
    <col min="37" max="37" width="11.7109375" style="261" customWidth="1"/>
    <col min="38" max="40" width="9.7109375" style="261" customWidth="1"/>
    <col min="41" max="41" width="10.42578125" style="216" customWidth="1"/>
    <col min="42" max="42" width="9.5703125" style="261" customWidth="1"/>
    <col min="43" max="43" width="7.140625" style="261" customWidth="1"/>
    <col min="44" max="44" width="9.140625" style="418" customWidth="1"/>
    <col min="45" max="45" width="9.7109375" style="419" customWidth="1"/>
    <col min="46" max="46" width="9.140625" style="419" customWidth="1"/>
    <col min="47" max="47" width="7.42578125" style="261" customWidth="1"/>
    <col min="48" max="49" width="9.5703125" style="261" customWidth="1"/>
    <col min="50" max="50" width="10.28515625" style="261" customWidth="1"/>
    <col min="51" max="51" width="9.5703125" style="261" customWidth="1"/>
    <col min="52" max="52" width="10.42578125" style="261" customWidth="1"/>
    <col min="53" max="53" width="9.28515625" style="261" customWidth="1"/>
    <col min="54" max="54" width="11" style="216" customWidth="1"/>
    <col min="55" max="55" width="9.140625" style="216" customWidth="1"/>
    <col min="56" max="56" width="12.7109375" style="261" customWidth="1"/>
    <col min="57" max="57" width="9.5703125" style="261" customWidth="1"/>
    <col min="58" max="59" width="8.42578125" style="261" customWidth="1"/>
    <col min="60" max="60" width="7.42578125" style="261" customWidth="1"/>
    <col min="61" max="61" width="7.42578125" style="216" customWidth="1"/>
    <col min="62" max="63" width="7.42578125" style="261" customWidth="1"/>
    <col min="64" max="64" width="9.140625" style="418" customWidth="1"/>
    <col min="65" max="67" width="7.42578125" style="261" customWidth="1"/>
    <col min="68" max="68" width="10.28515625" style="261" customWidth="1"/>
    <col min="69" max="69" width="9.7109375" style="261" customWidth="1"/>
    <col min="70" max="70" width="11.42578125" style="261" customWidth="1"/>
    <col min="71" max="71" width="9" style="261" customWidth="1"/>
    <col min="72" max="72" width="9.85546875" style="261" customWidth="1"/>
    <col min="73" max="73" width="9.42578125" style="261" customWidth="1"/>
    <col min="74" max="74" width="9.7109375" style="216" customWidth="1"/>
    <col min="75" max="75" width="8.140625" style="261" customWidth="1"/>
    <col min="76" max="76" width="10.42578125" style="261" customWidth="1"/>
    <col min="77" max="77" width="10.140625" style="261" customWidth="1"/>
    <col min="78" max="79" width="8.85546875" style="261" customWidth="1"/>
    <col min="80" max="81" width="8.42578125" style="261" customWidth="1"/>
    <col min="82" max="83" width="7.42578125" style="261" customWidth="1"/>
    <col min="84" max="84" width="8.85546875" style="418" customWidth="1"/>
    <col min="85" max="87" width="7.42578125" style="261" customWidth="1"/>
    <col min="88" max="88" width="12.140625" style="261" customWidth="1"/>
    <col min="89" max="89" width="10" style="261" customWidth="1"/>
    <col min="90" max="90" width="11.140625" style="261" customWidth="1"/>
    <col min="91" max="91" width="9.140625" style="261" customWidth="1"/>
    <col min="92" max="92" width="10" style="261" customWidth="1"/>
    <col min="93" max="93" width="9.140625" style="261" customWidth="1"/>
    <col min="94" max="94" width="9.5703125" style="261" customWidth="1"/>
    <col min="95" max="95" width="9.140625" style="261" customWidth="1"/>
    <col min="96" max="97" width="9.5703125" style="261" customWidth="1"/>
    <col min="98" max="101" width="9.28515625" style="261" customWidth="1"/>
    <col min="102" max="103" width="7.42578125" style="261" customWidth="1"/>
    <col min="104" max="104" width="9.5703125" style="209" hidden="1" customWidth="1"/>
    <col min="105" max="105" width="8.85546875" style="420" hidden="1" customWidth="1"/>
    <col min="106" max="107" width="7.42578125" style="209" hidden="1" customWidth="1"/>
    <col min="108" max="108" width="10.28515625" style="209" hidden="1" customWidth="1"/>
    <col min="109" max="109" width="10.7109375" style="209" hidden="1" customWidth="1"/>
    <col min="110" max="110" width="9.85546875" style="209" hidden="1" customWidth="1"/>
    <col min="111" max="111" width="11.85546875" style="209" hidden="1" customWidth="1"/>
    <col min="112" max="113" width="9.42578125" style="209" hidden="1" customWidth="1"/>
    <col min="114" max="114" width="10.28515625" style="209" hidden="1" customWidth="1"/>
    <col min="115" max="115" width="12.140625" style="209" hidden="1" customWidth="1"/>
    <col min="116" max="116" width="10.28515625" style="209" hidden="1" customWidth="1"/>
    <col min="117" max="117" width="7.42578125" style="209" hidden="1" customWidth="1"/>
    <col min="118" max="119" width="9" style="209" hidden="1" customWidth="1"/>
    <col min="120" max="121" width="7.28515625" style="261" hidden="1" customWidth="1"/>
    <col min="122" max="122" width="8.42578125" style="448" hidden="1" customWidth="1" collapsed="1"/>
    <col min="123" max="123" width="9.5703125" style="449" hidden="1" customWidth="1"/>
    <col min="124" max="124" width="10.140625" style="209" hidden="1" customWidth="1"/>
    <col min="125" max="125" width="9.5703125" style="209" hidden="1" customWidth="1"/>
    <col min="126" max="126" width="11.42578125" style="209" hidden="1" customWidth="1"/>
    <col min="127" max="127" width="9.140625" style="450" hidden="1" customWidth="1"/>
    <col min="128" max="128" width="10" style="283" hidden="1" customWidth="1"/>
    <col min="129" max="129" width="7.7109375" style="283" hidden="1" customWidth="1"/>
    <col min="130" max="130" width="10.140625" style="209" hidden="1" customWidth="1"/>
    <col min="131" max="131" width="8.85546875" style="209" hidden="1" customWidth="1"/>
    <col min="132" max="132" width="10.140625" style="209" hidden="1" customWidth="1"/>
    <col min="133" max="133" width="7.7109375" style="209" hidden="1" customWidth="1"/>
    <col min="134" max="134" width="7" style="209" hidden="1" customWidth="1"/>
    <col min="135" max="135" width="8.85546875" style="209" hidden="1" customWidth="1"/>
    <col min="136" max="136" width="9.140625" style="209" hidden="1" customWidth="1"/>
    <col min="137" max="137" width="9" style="209" hidden="1" customWidth="1"/>
    <col min="138" max="138" width="8.5703125" style="209" hidden="1" customWidth="1"/>
    <col min="139" max="139" width="7.42578125" style="261" hidden="1" customWidth="1"/>
    <col min="140" max="16384" width="8.85546875" style="261"/>
  </cols>
  <sheetData>
    <row r="1" spans="1:139" x14ac:dyDescent="0.25">
      <c r="A1" s="1" t="s">
        <v>0</v>
      </c>
      <c r="B1" s="1"/>
      <c r="C1" s="1"/>
      <c r="D1" s="1"/>
      <c r="E1" s="2"/>
      <c r="F1" s="2"/>
      <c r="G1" s="2"/>
      <c r="H1" s="268"/>
      <c r="I1" s="2"/>
      <c r="J1" s="2"/>
      <c r="K1" s="2"/>
      <c r="L1" s="2"/>
      <c r="M1" s="2"/>
      <c r="N1" s="2"/>
      <c r="O1" s="197"/>
      <c r="P1" s="197"/>
      <c r="Q1" s="2"/>
      <c r="R1" s="2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18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445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3"/>
      <c r="DT1" s="1"/>
      <c r="DU1" s="1"/>
      <c r="DV1" s="1"/>
      <c r="DW1" s="4"/>
      <c r="DX1" s="5"/>
      <c r="DY1" s="5"/>
      <c r="DZ1" s="1"/>
      <c r="EA1" s="1"/>
      <c r="EB1" s="1"/>
      <c r="EC1" s="1"/>
      <c r="ED1" s="1"/>
      <c r="EE1" s="1"/>
      <c r="EF1" s="1"/>
      <c r="EG1" s="1"/>
      <c r="EH1" s="1"/>
      <c r="EI1" s="1"/>
    </row>
    <row r="2" spans="1:139" x14ac:dyDescent="0.25">
      <c r="A2" s="1036" t="s">
        <v>1</v>
      </c>
      <c r="B2" s="1036"/>
      <c r="C2" s="1036"/>
      <c r="D2" s="1036"/>
      <c r="E2" s="1036"/>
      <c r="F2" s="1036"/>
      <c r="G2" s="1036"/>
      <c r="H2" s="1036"/>
      <c r="I2" s="1036"/>
      <c r="J2" s="1036"/>
      <c r="K2" s="1036"/>
      <c r="L2" s="1036"/>
      <c r="M2" s="1036"/>
      <c r="N2" s="1036"/>
      <c r="O2" s="1036"/>
      <c r="P2" s="1036"/>
      <c r="Q2" s="1036"/>
      <c r="R2" s="1036"/>
      <c r="S2" s="1036"/>
      <c r="T2" s="1"/>
      <c r="U2" s="1"/>
      <c r="V2" s="4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218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6"/>
      <c r="BD2" s="446"/>
      <c r="BE2" s="230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445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3"/>
      <c r="DT2" s="1"/>
      <c r="DU2" s="1"/>
      <c r="DV2" s="1"/>
      <c r="DW2" s="4"/>
      <c r="DX2" s="5"/>
      <c r="DY2" s="5"/>
      <c r="DZ2" s="1"/>
      <c r="EA2" s="1"/>
      <c r="EB2" s="1"/>
      <c r="EC2" s="1"/>
      <c r="ED2" s="1"/>
      <c r="EE2" s="1"/>
      <c r="EF2" s="1"/>
      <c r="EG2" s="1"/>
      <c r="EH2" s="1"/>
      <c r="EI2" s="1"/>
    </row>
    <row r="3" spans="1:139" ht="15.75" x14ac:dyDescent="0.25">
      <c r="B3" s="7"/>
      <c r="C3" s="7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447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447"/>
      <c r="BT3" s="447"/>
      <c r="BU3" s="447"/>
      <c r="BV3" s="447"/>
      <c r="BW3" s="209"/>
      <c r="BX3" s="209"/>
      <c r="BY3" s="209"/>
      <c r="BZ3" s="209"/>
      <c r="CA3" s="209"/>
      <c r="CB3" s="209"/>
      <c r="CC3" s="209"/>
      <c r="CD3" s="209"/>
      <c r="CE3" s="209"/>
      <c r="CF3" s="420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DI3" s="447"/>
      <c r="DP3" s="209"/>
      <c r="DQ3" s="209"/>
      <c r="EI3" s="209"/>
    </row>
    <row r="4" spans="1:139" ht="15.6" customHeight="1" x14ac:dyDescent="0.25">
      <c r="A4" s="1037" t="s">
        <v>100</v>
      </c>
      <c r="B4" s="1037"/>
      <c r="C4" s="1037"/>
      <c r="D4" s="1037"/>
      <c r="E4" s="1037"/>
      <c r="F4" s="1037"/>
      <c r="G4" s="1037"/>
      <c r="H4" s="1037"/>
      <c r="I4" s="1037"/>
      <c r="J4" s="1037"/>
      <c r="K4" s="1037"/>
      <c r="L4" s="1037"/>
      <c r="M4" s="1037"/>
      <c r="N4" s="1037"/>
      <c r="O4" s="1037"/>
      <c r="P4" s="1037"/>
      <c r="Q4" s="1037"/>
      <c r="R4" s="1037"/>
      <c r="S4" s="1037"/>
      <c r="T4" s="1037"/>
      <c r="U4" s="1037"/>
      <c r="V4" s="1037"/>
      <c r="W4" s="1037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451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447"/>
      <c r="BT4" s="447"/>
      <c r="BU4" s="447"/>
      <c r="BV4" s="447"/>
      <c r="BW4" s="209"/>
      <c r="BX4" s="209"/>
      <c r="BY4" s="209"/>
      <c r="BZ4" s="209"/>
      <c r="CA4" s="209"/>
      <c r="CB4" s="209"/>
      <c r="CC4" s="209"/>
      <c r="CD4" s="209"/>
      <c r="CE4" s="209"/>
      <c r="CF4" s="420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DD4" s="447"/>
      <c r="DE4" s="447"/>
      <c r="DH4" s="447"/>
      <c r="DI4" s="447"/>
      <c r="DP4" s="209"/>
      <c r="DQ4" s="209"/>
      <c r="EI4" s="209"/>
    </row>
    <row r="5" spans="1:139" ht="21" thickBot="1" x14ac:dyDescent="0.35">
      <c r="A5" s="209" t="s">
        <v>2</v>
      </c>
      <c r="B5" s="8"/>
      <c r="C5" s="9"/>
      <c r="D5" s="10"/>
      <c r="E5" s="10"/>
      <c r="F5" s="9"/>
      <c r="G5" s="9"/>
      <c r="H5" s="9"/>
      <c r="I5" s="9"/>
      <c r="J5" s="9"/>
      <c r="K5" s="9"/>
      <c r="L5" s="9"/>
      <c r="M5" s="9"/>
      <c r="N5" s="9"/>
      <c r="O5" s="11"/>
      <c r="P5" s="9"/>
      <c r="Q5" s="9"/>
      <c r="R5" s="9"/>
      <c r="S5" s="9"/>
      <c r="T5" s="9"/>
      <c r="U5" s="11"/>
      <c r="V5" s="12"/>
      <c r="W5" s="12"/>
      <c r="X5" s="10"/>
      <c r="Y5" s="10"/>
      <c r="Z5" s="9"/>
      <c r="AA5" s="9"/>
      <c r="AB5" s="9"/>
      <c r="AC5" s="9"/>
      <c r="AD5" s="9"/>
      <c r="AE5" s="9"/>
      <c r="AF5" s="9"/>
      <c r="AG5" s="9"/>
      <c r="AH5" s="11"/>
      <c r="AI5" s="11"/>
      <c r="AJ5" s="452"/>
      <c r="AK5" s="9"/>
      <c r="AL5" s="9"/>
      <c r="AM5" s="9"/>
      <c r="AN5" s="9"/>
      <c r="AO5" s="11"/>
      <c r="AP5" s="12"/>
      <c r="AQ5" s="12"/>
      <c r="AR5" s="10"/>
      <c r="AS5" s="13"/>
      <c r="AT5" s="13"/>
      <c r="AU5" s="9"/>
      <c r="AV5" s="9"/>
      <c r="AW5" s="9"/>
      <c r="AX5" s="9"/>
      <c r="AY5" s="9"/>
      <c r="AZ5" s="9"/>
      <c r="BA5" s="9"/>
      <c r="BB5" s="11"/>
      <c r="BC5" s="11"/>
      <c r="BD5" s="9"/>
      <c r="BE5" s="9"/>
      <c r="BF5" s="9"/>
      <c r="BG5" s="9"/>
      <c r="BH5" s="9"/>
      <c r="BI5" s="11"/>
      <c r="BJ5" s="12"/>
      <c r="BK5" s="12"/>
      <c r="BL5" s="10"/>
      <c r="BM5" s="9"/>
      <c r="BN5" s="9"/>
      <c r="BO5" s="9"/>
      <c r="BP5" s="9"/>
      <c r="BQ5" s="9"/>
      <c r="BR5" s="9"/>
      <c r="BS5" s="9"/>
      <c r="BT5" s="9"/>
      <c r="BU5" s="9"/>
      <c r="BV5" s="11"/>
      <c r="BW5" s="9"/>
      <c r="BX5" s="9"/>
      <c r="BY5" s="9"/>
      <c r="BZ5" s="9"/>
      <c r="CA5" s="9"/>
      <c r="CB5" s="9"/>
      <c r="CC5" s="9"/>
      <c r="CD5" s="12"/>
      <c r="CE5" s="12"/>
      <c r="CF5" s="10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12"/>
      <c r="CY5" s="12"/>
      <c r="DP5" s="12"/>
      <c r="DQ5" s="12"/>
      <c r="DT5" s="453"/>
      <c r="EI5" s="209"/>
    </row>
    <row r="6" spans="1:139" x14ac:dyDescent="0.25">
      <c r="A6" s="454"/>
      <c r="B6" s="1038" t="s">
        <v>3</v>
      </c>
      <c r="C6" s="1041" t="s">
        <v>4</v>
      </c>
      <c r="D6" s="981" t="s">
        <v>5</v>
      </c>
      <c r="E6" s="981"/>
      <c r="F6" s="981"/>
      <c r="G6" s="981"/>
      <c r="H6" s="981"/>
      <c r="I6" s="981"/>
      <c r="J6" s="981"/>
      <c r="K6" s="981"/>
      <c r="L6" s="981"/>
      <c r="M6" s="981"/>
      <c r="N6" s="981"/>
      <c r="O6" s="981"/>
      <c r="P6" s="981"/>
      <c r="Q6" s="981"/>
      <c r="R6" s="981"/>
      <c r="S6" s="981"/>
      <c r="T6" s="981"/>
      <c r="U6" s="981"/>
      <c r="V6" s="981"/>
      <c r="W6" s="982"/>
      <c r="X6" s="980" t="s">
        <v>6</v>
      </c>
      <c r="Y6" s="981"/>
      <c r="Z6" s="981"/>
      <c r="AA6" s="981"/>
      <c r="AB6" s="981"/>
      <c r="AC6" s="981"/>
      <c r="AD6" s="981"/>
      <c r="AE6" s="981"/>
      <c r="AF6" s="981"/>
      <c r="AG6" s="981"/>
      <c r="AH6" s="981"/>
      <c r="AI6" s="981"/>
      <c r="AJ6" s="981"/>
      <c r="AK6" s="981"/>
      <c r="AL6" s="981"/>
      <c r="AM6" s="981"/>
      <c r="AN6" s="981"/>
      <c r="AO6" s="981"/>
      <c r="AP6" s="981"/>
      <c r="AQ6" s="982"/>
      <c r="AR6" s="980" t="s">
        <v>7</v>
      </c>
      <c r="AS6" s="981"/>
      <c r="AT6" s="981"/>
      <c r="AU6" s="981"/>
      <c r="AV6" s="981"/>
      <c r="AW6" s="981"/>
      <c r="AX6" s="981"/>
      <c r="AY6" s="981"/>
      <c r="AZ6" s="981"/>
      <c r="BA6" s="981"/>
      <c r="BB6" s="981"/>
      <c r="BC6" s="981"/>
      <c r="BD6" s="981"/>
      <c r="BE6" s="981"/>
      <c r="BF6" s="981"/>
      <c r="BG6" s="981"/>
      <c r="BH6" s="981"/>
      <c r="BI6" s="981"/>
      <c r="BJ6" s="981"/>
      <c r="BK6" s="14"/>
      <c r="BL6" s="980" t="s">
        <v>8</v>
      </c>
      <c r="BM6" s="981"/>
      <c r="BN6" s="981"/>
      <c r="BO6" s="981"/>
      <c r="BP6" s="981"/>
      <c r="BQ6" s="981"/>
      <c r="BR6" s="981"/>
      <c r="BS6" s="981"/>
      <c r="BT6" s="981"/>
      <c r="BU6" s="981"/>
      <c r="BV6" s="981"/>
      <c r="BW6" s="981"/>
      <c r="BX6" s="981"/>
      <c r="BY6" s="981"/>
      <c r="BZ6" s="981"/>
      <c r="CA6" s="981"/>
      <c r="CB6" s="981"/>
      <c r="CC6" s="1027"/>
      <c r="CD6" s="442"/>
      <c r="CE6" s="14"/>
      <c r="CF6" s="980" t="s">
        <v>99</v>
      </c>
      <c r="CG6" s="981"/>
      <c r="CH6" s="981"/>
      <c r="CI6" s="981"/>
      <c r="CJ6" s="981"/>
      <c r="CK6" s="981"/>
      <c r="CL6" s="981"/>
      <c r="CM6" s="981"/>
      <c r="CN6" s="981"/>
      <c r="CO6" s="981"/>
      <c r="CP6" s="981"/>
      <c r="CQ6" s="981"/>
      <c r="CR6" s="981"/>
      <c r="CS6" s="981"/>
      <c r="CT6" s="981"/>
      <c r="CU6" s="981"/>
      <c r="CV6" s="981"/>
      <c r="CW6" s="1027"/>
      <c r="CX6" s="455"/>
      <c r="CY6" s="14"/>
      <c r="CZ6" s="1028" t="s">
        <v>98</v>
      </c>
      <c r="DA6" s="1029"/>
      <c r="DB6" s="1029"/>
      <c r="DC6" s="1029"/>
      <c r="DD6" s="1029"/>
      <c r="DE6" s="1029"/>
      <c r="DF6" s="1029"/>
      <c r="DG6" s="1029"/>
      <c r="DH6" s="1029"/>
      <c r="DI6" s="1029"/>
      <c r="DJ6" s="1029"/>
      <c r="DK6" s="1029"/>
      <c r="DL6" s="1029"/>
      <c r="DM6" s="1029"/>
      <c r="DN6" s="1029"/>
      <c r="DO6" s="1029"/>
      <c r="DP6" s="16"/>
      <c r="DQ6" s="15"/>
      <c r="DR6" s="1028" t="s">
        <v>9</v>
      </c>
      <c r="DS6" s="1029"/>
      <c r="DT6" s="1029"/>
      <c r="DU6" s="1029"/>
      <c r="DV6" s="1029"/>
      <c r="DW6" s="1029"/>
      <c r="DX6" s="1029"/>
      <c r="DY6" s="1029"/>
      <c r="DZ6" s="1029"/>
      <c r="EA6" s="1029"/>
      <c r="EB6" s="1029"/>
      <c r="EC6" s="1029"/>
      <c r="ED6" s="1029"/>
      <c r="EE6" s="1029"/>
      <c r="EF6" s="1029"/>
      <c r="EG6" s="1029"/>
      <c r="EH6" s="1029"/>
      <c r="EI6" s="1030"/>
    </row>
    <row r="7" spans="1:139" x14ac:dyDescent="0.25">
      <c r="A7" s="1031" t="s">
        <v>10</v>
      </c>
      <c r="B7" s="1039"/>
      <c r="C7" s="1042"/>
      <c r="D7" s="976" t="s">
        <v>103</v>
      </c>
      <c r="E7" s="976"/>
      <c r="F7" s="976"/>
      <c r="G7" s="977"/>
      <c r="H7" s="969" t="s">
        <v>11</v>
      </c>
      <c r="I7" s="976"/>
      <c r="J7" s="976"/>
      <c r="K7" s="976"/>
      <c r="L7" s="976"/>
      <c r="M7" s="977"/>
      <c r="N7" s="973"/>
      <c r="O7" s="974"/>
      <c r="P7" s="974"/>
      <c r="Q7" s="974"/>
      <c r="R7" s="974"/>
      <c r="S7" s="974"/>
      <c r="T7" s="974"/>
      <c r="U7" s="974"/>
      <c r="V7" s="974"/>
      <c r="W7" s="975"/>
      <c r="X7" s="1025" t="s">
        <v>103</v>
      </c>
      <c r="Y7" s="976"/>
      <c r="Z7" s="976"/>
      <c r="AA7" s="977"/>
      <c r="AB7" s="969" t="s">
        <v>11</v>
      </c>
      <c r="AC7" s="976"/>
      <c r="AD7" s="976"/>
      <c r="AE7" s="976"/>
      <c r="AF7" s="976"/>
      <c r="AG7" s="977"/>
      <c r="AH7" s="973"/>
      <c r="AI7" s="974"/>
      <c r="AJ7" s="974"/>
      <c r="AK7" s="974"/>
      <c r="AL7" s="974"/>
      <c r="AM7" s="974"/>
      <c r="AN7" s="974"/>
      <c r="AO7" s="974"/>
      <c r="AP7" s="974"/>
      <c r="AQ7" s="975"/>
      <c r="AR7" s="1025" t="s">
        <v>103</v>
      </c>
      <c r="AS7" s="976"/>
      <c r="AT7" s="976"/>
      <c r="AU7" s="977"/>
      <c r="AV7" s="969" t="s">
        <v>11</v>
      </c>
      <c r="AW7" s="976"/>
      <c r="AX7" s="976"/>
      <c r="AY7" s="976"/>
      <c r="AZ7" s="976"/>
      <c r="BA7" s="977"/>
      <c r="BB7" s="973"/>
      <c r="BC7" s="974"/>
      <c r="BD7" s="974"/>
      <c r="BE7" s="974"/>
      <c r="BF7" s="974"/>
      <c r="BG7" s="974"/>
      <c r="BH7" s="974"/>
      <c r="BI7" s="974"/>
      <c r="BJ7" s="974"/>
      <c r="BK7" s="975"/>
      <c r="BL7" s="1025" t="s">
        <v>103</v>
      </c>
      <c r="BM7" s="976"/>
      <c r="BN7" s="976"/>
      <c r="BO7" s="977"/>
      <c r="BP7" s="969" t="s">
        <v>11</v>
      </c>
      <c r="BQ7" s="976"/>
      <c r="BR7" s="976"/>
      <c r="BS7" s="976"/>
      <c r="BT7" s="976"/>
      <c r="BU7" s="977"/>
      <c r="BV7" s="973"/>
      <c r="BW7" s="974"/>
      <c r="BX7" s="974"/>
      <c r="BY7" s="974"/>
      <c r="BZ7" s="974"/>
      <c r="CA7" s="974"/>
      <c r="CB7" s="974"/>
      <c r="CC7" s="974"/>
      <c r="CD7" s="974"/>
      <c r="CE7" s="975"/>
      <c r="CF7" s="1025" t="s">
        <v>103</v>
      </c>
      <c r="CG7" s="976"/>
      <c r="CH7" s="976"/>
      <c r="CI7" s="977"/>
      <c r="CJ7" s="969" t="s">
        <v>11</v>
      </c>
      <c r="CK7" s="976"/>
      <c r="CL7" s="976"/>
      <c r="CM7" s="976"/>
      <c r="CN7" s="976"/>
      <c r="CO7" s="977"/>
      <c r="CP7" s="973"/>
      <c r="CQ7" s="974"/>
      <c r="CR7" s="974"/>
      <c r="CS7" s="974"/>
      <c r="CT7" s="974"/>
      <c r="CU7" s="974"/>
      <c r="CV7" s="974"/>
      <c r="CW7" s="974"/>
      <c r="CX7" s="974"/>
      <c r="CY7" s="975"/>
      <c r="CZ7" s="1033" t="s">
        <v>12</v>
      </c>
      <c r="DA7" s="1010"/>
      <c r="DB7" s="1010"/>
      <c r="DC7" s="1012"/>
      <c r="DD7" s="1009" t="s">
        <v>11</v>
      </c>
      <c r="DE7" s="1010"/>
      <c r="DF7" s="1010"/>
      <c r="DG7" s="1012"/>
      <c r="DH7" s="1009" t="s">
        <v>13</v>
      </c>
      <c r="DI7" s="1010"/>
      <c r="DJ7" s="1010"/>
      <c r="DK7" s="1010"/>
      <c r="DL7" s="1010"/>
      <c r="DM7" s="1010"/>
      <c r="DN7" s="1010"/>
      <c r="DO7" s="1010"/>
      <c r="DP7" s="969" t="s">
        <v>14</v>
      </c>
      <c r="DQ7" s="970"/>
      <c r="DR7" s="1020" t="s">
        <v>12</v>
      </c>
      <c r="DS7" s="1014"/>
      <c r="DT7" s="1013" t="s">
        <v>11</v>
      </c>
      <c r="DU7" s="1014"/>
      <c r="DV7" s="1009" t="s">
        <v>13</v>
      </c>
      <c r="DW7" s="1010"/>
      <c r="DX7" s="1010"/>
      <c r="DY7" s="1010"/>
      <c r="DZ7" s="1010"/>
      <c r="EA7" s="1010"/>
      <c r="EB7" s="1010"/>
      <c r="EC7" s="1010"/>
      <c r="ED7" s="1010"/>
      <c r="EE7" s="1010"/>
      <c r="EF7" s="1010"/>
      <c r="EG7" s="1010"/>
      <c r="EH7" s="969" t="s">
        <v>15</v>
      </c>
      <c r="EI7" s="970"/>
    </row>
    <row r="8" spans="1:139" x14ac:dyDescent="0.25">
      <c r="A8" s="1031"/>
      <c r="B8" s="1039"/>
      <c r="C8" s="1042"/>
      <c r="D8" s="978"/>
      <c r="E8" s="978"/>
      <c r="F8" s="978"/>
      <c r="G8" s="979"/>
      <c r="H8" s="971"/>
      <c r="I8" s="978"/>
      <c r="J8" s="978"/>
      <c r="K8" s="978"/>
      <c r="L8" s="978"/>
      <c r="M8" s="979"/>
      <c r="N8" s="971" t="s">
        <v>16</v>
      </c>
      <c r="O8" s="978"/>
      <c r="P8" s="978"/>
      <c r="Q8" s="979"/>
      <c r="R8" s="971" t="s">
        <v>17</v>
      </c>
      <c r="S8" s="978"/>
      <c r="T8" s="978"/>
      <c r="U8" s="979"/>
      <c r="V8" s="1018" t="s">
        <v>18</v>
      </c>
      <c r="W8" s="1019"/>
      <c r="X8" s="1026"/>
      <c r="Y8" s="978"/>
      <c r="Z8" s="978"/>
      <c r="AA8" s="979"/>
      <c r="AB8" s="971"/>
      <c r="AC8" s="978"/>
      <c r="AD8" s="978"/>
      <c r="AE8" s="978"/>
      <c r="AF8" s="978"/>
      <c r="AG8" s="979"/>
      <c r="AH8" s="973" t="s">
        <v>16</v>
      </c>
      <c r="AI8" s="974"/>
      <c r="AJ8" s="974"/>
      <c r="AK8" s="983"/>
      <c r="AL8" s="973" t="s">
        <v>17</v>
      </c>
      <c r="AM8" s="974"/>
      <c r="AN8" s="974"/>
      <c r="AO8" s="983"/>
      <c r="AP8" s="969" t="s">
        <v>18</v>
      </c>
      <c r="AQ8" s="970"/>
      <c r="AR8" s="1026"/>
      <c r="AS8" s="978"/>
      <c r="AT8" s="978"/>
      <c r="AU8" s="979"/>
      <c r="AV8" s="971"/>
      <c r="AW8" s="978"/>
      <c r="AX8" s="978"/>
      <c r="AY8" s="978"/>
      <c r="AZ8" s="978"/>
      <c r="BA8" s="979"/>
      <c r="BB8" s="973" t="s">
        <v>16</v>
      </c>
      <c r="BC8" s="974"/>
      <c r="BD8" s="974"/>
      <c r="BE8" s="983"/>
      <c r="BF8" s="973" t="s">
        <v>17</v>
      </c>
      <c r="BG8" s="974"/>
      <c r="BH8" s="974"/>
      <c r="BI8" s="983"/>
      <c r="BJ8" s="969" t="s">
        <v>18</v>
      </c>
      <c r="BK8" s="970"/>
      <c r="BL8" s="1026"/>
      <c r="BM8" s="978"/>
      <c r="BN8" s="978"/>
      <c r="BO8" s="979"/>
      <c r="BP8" s="971"/>
      <c r="BQ8" s="978"/>
      <c r="BR8" s="978"/>
      <c r="BS8" s="978"/>
      <c r="BT8" s="978"/>
      <c r="BU8" s="979"/>
      <c r="BV8" s="973" t="s">
        <v>16</v>
      </c>
      <c r="BW8" s="974"/>
      <c r="BX8" s="974"/>
      <c r="BY8" s="983"/>
      <c r="BZ8" s="973" t="s">
        <v>17</v>
      </c>
      <c r="CA8" s="974"/>
      <c r="CB8" s="974"/>
      <c r="CC8" s="983"/>
      <c r="CD8" s="969" t="s">
        <v>18</v>
      </c>
      <c r="CE8" s="970"/>
      <c r="CF8" s="1026"/>
      <c r="CG8" s="978"/>
      <c r="CH8" s="978"/>
      <c r="CI8" s="979"/>
      <c r="CJ8" s="971"/>
      <c r="CK8" s="978"/>
      <c r="CL8" s="978"/>
      <c r="CM8" s="978"/>
      <c r="CN8" s="978"/>
      <c r="CO8" s="979"/>
      <c r="CP8" s="971" t="s">
        <v>16</v>
      </c>
      <c r="CQ8" s="978"/>
      <c r="CR8" s="978"/>
      <c r="CS8" s="979"/>
      <c r="CT8" s="971" t="s">
        <v>17</v>
      </c>
      <c r="CU8" s="978"/>
      <c r="CV8" s="978"/>
      <c r="CW8" s="979"/>
      <c r="CX8" s="1018" t="s">
        <v>18</v>
      </c>
      <c r="CY8" s="1019"/>
      <c r="CZ8" s="1020" t="s">
        <v>19</v>
      </c>
      <c r="DA8" s="1014"/>
      <c r="DB8" s="1013" t="s">
        <v>20</v>
      </c>
      <c r="DC8" s="1014"/>
      <c r="DD8" s="1013" t="s">
        <v>21</v>
      </c>
      <c r="DE8" s="1014"/>
      <c r="DF8" s="1013" t="s">
        <v>22</v>
      </c>
      <c r="DG8" s="1014"/>
      <c r="DH8" s="1009" t="s">
        <v>16</v>
      </c>
      <c r="DI8" s="1010"/>
      <c r="DJ8" s="1010"/>
      <c r="DK8" s="1012"/>
      <c r="DL8" s="1009" t="s">
        <v>23</v>
      </c>
      <c r="DM8" s="1010"/>
      <c r="DN8" s="1010"/>
      <c r="DO8" s="1010"/>
      <c r="DP8" s="1018"/>
      <c r="DQ8" s="1019"/>
      <c r="DR8" s="1022"/>
      <c r="DS8" s="1023"/>
      <c r="DT8" s="1024"/>
      <c r="DU8" s="1023"/>
      <c r="DV8" s="1013" t="s">
        <v>24</v>
      </c>
      <c r="DW8" s="1014"/>
      <c r="DX8" s="1013" t="s">
        <v>25</v>
      </c>
      <c r="DY8" s="1014"/>
      <c r="DZ8" s="1009" t="s">
        <v>16</v>
      </c>
      <c r="EA8" s="1010"/>
      <c r="EB8" s="1010"/>
      <c r="EC8" s="1012"/>
      <c r="ED8" s="1009" t="s">
        <v>23</v>
      </c>
      <c r="EE8" s="1010"/>
      <c r="EF8" s="1010"/>
      <c r="EG8" s="1010"/>
      <c r="EH8" s="1018"/>
      <c r="EI8" s="1019"/>
    </row>
    <row r="9" spans="1:139" ht="56.45" customHeight="1" x14ac:dyDescent="0.25">
      <c r="A9" s="1031"/>
      <c r="B9" s="1039"/>
      <c r="C9" s="1042"/>
      <c r="D9" s="1017" t="s">
        <v>19</v>
      </c>
      <c r="E9" s="985"/>
      <c r="F9" s="973" t="s">
        <v>20</v>
      </c>
      <c r="G9" s="983"/>
      <c r="H9" s="971" t="s">
        <v>26</v>
      </c>
      <c r="I9" s="979"/>
      <c r="J9" s="971" t="s">
        <v>21</v>
      </c>
      <c r="K9" s="979"/>
      <c r="L9" s="971" t="s">
        <v>22</v>
      </c>
      <c r="M9" s="979"/>
      <c r="N9" s="973" t="s">
        <v>21</v>
      </c>
      <c r="O9" s="983"/>
      <c r="P9" s="973" t="s">
        <v>22</v>
      </c>
      <c r="Q9" s="983"/>
      <c r="R9" s="973" t="s">
        <v>21</v>
      </c>
      <c r="S9" s="983"/>
      <c r="T9" s="973" t="s">
        <v>22</v>
      </c>
      <c r="U9" s="983"/>
      <c r="V9" s="971"/>
      <c r="W9" s="972"/>
      <c r="X9" s="984" t="s">
        <v>19</v>
      </c>
      <c r="Y9" s="985"/>
      <c r="Z9" s="973" t="s">
        <v>20</v>
      </c>
      <c r="AA9" s="983"/>
      <c r="AB9" s="973" t="s">
        <v>26</v>
      </c>
      <c r="AC9" s="983"/>
      <c r="AD9" s="973" t="s">
        <v>21</v>
      </c>
      <c r="AE9" s="983"/>
      <c r="AF9" s="973" t="s">
        <v>22</v>
      </c>
      <c r="AG9" s="983"/>
      <c r="AH9" s="973" t="s">
        <v>21</v>
      </c>
      <c r="AI9" s="983"/>
      <c r="AJ9" s="973" t="s">
        <v>22</v>
      </c>
      <c r="AK9" s="983"/>
      <c r="AL9" s="973" t="s">
        <v>21</v>
      </c>
      <c r="AM9" s="983"/>
      <c r="AN9" s="973" t="s">
        <v>22</v>
      </c>
      <c r="AO9" s="983"/>
      <c r="AP9" s="971"/>
      <c r="AQ9" s="972"/>
      <c r="AR9" s="984" t="s">
        <v>19</v>
      </c>
      <c r="AS9" s="985"/>
      <c r="AT9" s="973" t="s">
        <v>20</v>
      </c>
      <c r="AU9" s="983"/>
      <c r="AV9" s="973" t="s">
        <v>26</v>
      </c>
      <c r="AW9" s="983"/>
      <c r="AX9" s="973" t="s">
        <v>21</v>
      </c>
      <c r="AY9" s="983"/>
      <c r="AZ9" s="973" t="s">
        <v>22</v>
      </c>
      <c r="BA9" s="983"/>
      <c r="BB9" s="973" t="s">
        <v>21</v>
      </c>
      <c r="BC9" s="983"/>
      <c r="BD9" s="973" t="s">
        <v>22</v>
      </c>
      <c r="BE9" s="983"/>
      <c r="BF9" s="973" t="s">
        <v>21</v>
      </c>
      <c r="BG9" s="983"/>
      <c r="BH9" s="973" t="s">
        <v>22</v>
      </c>
      <c r="BI9" s="983"/>
      <c r="BJ9" s="971"/>
      <c r="BK9" s="972"/>
      <c r="BL9" s="984" t="s">
        <v>19</v>
      </c>
      <c r="BM9" s="985"/>
      <c r="BN9" s="973" t="s">
        <v>20</v>
      </c>
      <c r="BO9" s="983"/>
      <c r="BP9" s="973" t="s">
        <v>26</v>
      </c>
      <c r="BQ9" s="983"/>
      <c r="BR9" s="973" t="s">
        <v>21</v>
      </c>
      <c r="BS9" s="983"/>
      <c r="BT9" s="973" t="s">
        <v>22</v>
      </c>
      <c r="BU9" s="983"/>
      <c r="BV9" s="973" t="s">
        <v>21</v>
      </c>
      <c r="BW9" s="983"/>
      <c r="BX9" s="973" t="s">
        <v>22</v>
      </c>
      <c r="BY9" s="983"/>
      <c r="BZ9" s="973" t="s">
        <v>21</v>
      </c>
      <c r="CA9" s="983"/>
      <c r="CB9" s="973" t="s">
        <v>22</v>
      </c>
      <c r="CC9" s="983"/>
      <c r="CD9" s="971"/>
      <c r="CE9" s="972"/>
      <c r="CF9" s="984" t="s">
        <v>19</v>
      </c>
      <c r="CG9" s="985"/>
      <c r="CH9" s="973" t="s">
        <v>20</v>
      </c>
      <c r="CI9" s="983"/>
      <c r="CJ9" s="971" t="s">
        <v>26</v>
      </c>
      <c r="CK9" s="979"/>
      <c r="CL9" s="971" t="s">
        <v>21</v>
      </c>
      <c r="CM9" s="979"/>
      <c r="CN9" s="971" t="s">
        <v>22</v>
      </c>
      <c r="CO9" s="979"/>
      <c r="CP9" s="973" t="s">
        <v>21</v>
      </c>
      <c r="CQ9" s="983"/>
      <c r="CR9" s="973" t="s">
        <v>22</v>
      </c>
      <c r="CS9" s="983"/>
      <c r="CT9" s="973" t="s">
        <v>21</v>
      </c>
      <c r="CU9" s="983"/>
      <c r="CV9" s="973" t="s">
        <v>22</v>
      </c>
      <c r="CW9" s="983"/>
      <c r="CX9" s="971"/>
      <c r="CY9" s="972"/>
      <c r="CZ9" s="1021"/>
      <c r="DA9" s="1016"/>
      <c r="DB9" s="1015"/>
      <c r="DC9" s="1016"/>
      <c r="DD9" s="1015"/>
      <c r="DE9" s="1016"/>
      <c r="DF9" s="1015"/>
      <c r="DG9" s="1016"/>
      <c r="DH9" s="1009" t="s">
        <v>21</v>
      </c>
      <c r="DI9" s="1012"/>
      <c r="DJ9" s="1009" t="s">
        <v>22</v>
      </c>
      <c r="DK9" s="1012"/>
      <c r="DL9" s="1009" t="s">
        <v>21</v>
      </c>
      <c r="DM9" s="1012"/>
      <c r="DN9" s="1009" t="s">
        <v>22</v>
      </c>
      <c r="DO9" s="1010"/>
      <c r="DP9" s="971"/>
      <c r="DQ9" s="972"/>
      <c r="DR9" s="1021"/>
      <c r="DS9" s="1016"/>
      <c r="DT9" s="1015"/>
      <c r="DU9" s="1016"/>
      <c r="DV9" s="1015"/>
      <c r="DW9" s="1016"/>
      <c r="DX9" s="1015"/>
      <c r="DY9" s="1016"/>
      <c r="DZ9" s="1009" t="s">
        <v>21</v>
      </c>
      <c r="EA9" s="1012"/>
      <c r="EB9" s="1009" t="s">
        <v>22</v>
      </c>
      <c r="EC9" s="1012"/>
      <c r="ED9" s="1009" t="s">
        <v>21</v>
      </c>
      <c r="EE9" s="1012"/>
      <c r="EF9" s="1009" t="s">
        <v>22</v>
      </c>
      <c r="EG9" s="1010"/>
      <c r="EH9" s="971"/>
      <c r="EI9" s="972"/>
    </row>
    <row r="10" spans="1:139" ht="14.45" customHeight="1" x14ac:dyDescent="0.25">
      <c r="A10" s="1031"/>
      <c r="B10" s="1039"/>
      <c r="C10" s="1042"/>
      <c r="D10" s="270" t="s">
        <v>27</v>
      </c>
      <c r="E10" s="271" t="s">
        <v>28</v>
      </c>
      <c r="F10" s="272" t="s">
        <v>27</v>
      </c>
      <c r="G10" s="273" t="s">
        <v>28</v>
      </c>
      <c r="H10" s="269" t="s">
        <v>27</v>
      </c>
      <c r="I10" s="269" t="s">
        <v>29</v>
      </c>
      <c r="J10" s="269" t="s">
        <v>27</v>
      </c>
      <c r="K10" s="269" t="s">
        <v>29</v>
      </c>
      <c r="L10" s="269" t="s">
        <v>27</v>
      </c>
      <c r="M10" s="272" t="s">
        <v>29</v>
      </c>
      <c r="N10" s="269" t="s">
        <v>27</v>
      </c>
      <c r="O10" s="210" t="s">
        <v>29</v>
      </c>
      <c r="P10" s="269" t="s">
        <v>27</v>
      </c>
      <c r="Q10" s="272" t="s">
        <v>29</v>
      </c>
      <c r="R10" s="457" t="s">
        <v>27</v>
      </c>
      <c r="S10" s="269" t="s">
        <v>29</v>
      </c>
      <c r="T10" s="269" t="s">
        <v>27</v>
      </c>
      <c r="U10" s="462" t="s">
        <v>29</v>
      </c>
      <c r="V10" s="457" t="s">
        <v>27</v>
      </c>
      <c r="W10" s="463" t="s">
        <v>29</v>
      </c>
      <c r="X10" s="464" t="s">
        <v>27</v>
      </c>
      <c r="Y10" s="271" t="s">
        <v>28</v>
      </c>
      <c r="Z10" s="272" t="s">
        <v>27</v>
      </c>
      <c r="AA10" s="273" t="s">
        <v>28</v>
      </c>
      <c r="AB10" s="269" t="s">
        <v>27</v>
      </c>
      <c r="AC10" s="269" t="s">
        <v>29</v>
      </c>
      <c r="AD10" s="269" t="s">
        <v>27</v>
      </c>
      <c r="AE10" s="269" t="s">
        <v>29</v>
      </c>
      <c r="AF10" s="269" t="s">
        <v>27</v>
      </c>
      <c r="AG10" s="272" t="s">
        <v>29</v>
      </c>
      <c r="AH10" s="269" t="s">
        <v>27</v>
      </c>
      <c r="AI10" s="210" t="s">
        <v>29</v>
      </c>
      <c r="AJ10" s="269" t="s">
        <v>27</v>
      </c>
      <c r="AK10" s="272" t="s">
        <v>29</v>
      </c>
      <c r="AL10" s="457" t="s">
        <v>27</v>
      </c>
      <c r="AM10" s="269" t="s">
        <v>29</v>
      </c>
      <c r="AN10" s="269" t="s">
        <v>27</v>
      </c>
      <c r="AO10" s="462" t="s">
        <v>29</v>
      </c>
      <c r="AP10" s="457" t="s">
        <v>27</v>
      </c>
      <c r="AQ10" s="463" t="s">
        <v>29</v>
      </c>
      <c r="AR10" s="270" t="s">
        <v>27</v>
      </c>
      <c r="AS10" s="271" t="s">
        <v>28</v>
      </c>
      <c r="AT10" s="272" t="s">
        <v>27</v>
      </c>
      <c r="AU10" s="273" t="s">
        <v>28</v>
      </c>
      <c r="AV10" s="269" t="s">
        <v>27</v>
      </c>
      <c r="AW10" s="269" t="s">
        <v>29</v>
      </c>
      <c r="AX10" s="269" t="s">
        <v>27</v>
      </c>
      <c r="AY10" s="269" t="s">
        <v>29</v>
      </c>
      <c r="AZ10" s="269" t="s">
        <v>27</v>
      </c>
      <c r="BA10" s="272" t="s">
        <v>29</v>
      </c>
      <c r="BB10" s="269" t="s">
        <v>27</v>
      </c>
      <c r="BC10" s="210" t="s">
        <v>29</v>
      </c>
      <c r="BD10" s="269" t="s">
        <v>27</v>
      </c>
      <c r="BE10" s="272" t="s">
        <v>29</v>
      </c>
      <c r="BF10" s="457" t="s">
        <v>27</v>
      </c>
      <c r="BG10" s="269" t="s">
        <v>29</v>
      </c>
      <c r="BH10" s="269" t="s">
        <v>27</v>
      </c>
      <c r="BI10" s="462" t="s">
        <v>29</v>
      </c>
      <c r="BJ10" s="457" t="s">
        <v>27</v>
      </c>
      <c r="BK10" s="463" t="s">
        <v>29</v>
      </c>
      <c r="BL10" s="464" t="s">
        <v>27</v>
      </c>
      <c r="BM10" s="271" t="s">
        <v>28</v>
      </c>
      <c r="BN10" s="272" t="s">
        <v>27</v>
      </c>
      <c r="BO10" s="273" t="s">
        <v>28</v>
      </c>
      <c r="BP10" s="269" t="s">
        <v>27</v>
      </c>
      <c r="BQ10" s="269" t="s">
        <v>29</v>
      </c>
      <c r="BR10" s="269" t="s">
        <v>27</v>
      </c>
      <c r="BS10" s="269" t="s">
        <v>29</v>
      </c>
      <c r="BT10" s="269" t="s">
        <v>27</v>
      </c>
      <c r="BU10" s="272" t="s">
        <v>29</v>
      </c>
      <c r="BV10" s="269" t="s">
        <v>27</v>
      </c>
      <c r="BW10" s="210" t="s">
        <v>29</v>
      </c>
      <c r="BX10" s="269" t="s">
        <v>27</v>
      </c>
      <c r="BY10" s="272" t="s">
        <v>29</v>
      </c>
      <c r="BZ10" s="457" t="s">
        <v>27</v>
      </c>
      <c r="CA10" s="269" t="s">
        <v>29</v>
      </c>
      <c r="CB10" s="269" t="s">
        <v>27</v>
      </c>
      <c r="CC10" s="462" t="s">
        <v>29</v>
      </c>
      <c r="CD10" s="457" t="s">
        <v>27</v>
      </c>
      <c r="CE10" s="463" t="s">
        <v>29</v>
      </c>
      <c r="CF10" s="464" t="s">
        <v>27</v>
      </c>
      <c r="CG10" s="271" t="s">
        <v>28</v>
      </c>
      <c r="CH10" s="272" t="s">
        <v>27</v>
      </c>
      <c r="CI10" s="273" t="s">
        <v>28</v>
      </c>
      <c r="CJ10" s="269" t="s">
        <v>27</v>
      </c>
      <c r="CK10" s="269" t="s">
        <v>29</v>
      </c>
      <c r="CL10" s="269" t="s">
        <v>27</v>
      </c>
      <c r="CM10" s="269" t="s">
        <v>29</v>
      </c>
      <c r="CN10" s="269" t="s">
        <v>27</v>
      </c>
      <c r="CO10" s="272" t="s">
        <v>29</v>
      </c>
      <c r="CP10" s="269" t="s">
        <v>27</v>
      </c>
      <c r="CQ10" s="210" t="s">
        <v>29</v>
      </c>
      <c r="CR10" s="269" t="s">
        <v>27</v>
      </c>
      <c r="CS10" s="272" t="s">
        <v>29</v>
      </c>
      <c r="CT10" s="457" t="s">
        <v>27</v>
      </c>
      <c r="CU10" s="269" t="s">
        <v>29</v>
      </c>
      <c r="CV10" s="269" t="s">
        <v>27</v>
      </c>
      <c r="CW10" s="462" t="s">
        <v>29</v>
      </c>
      <c r="CX10" s="457" t="s">
        <v>27</v>
      </c>
      <c r="CY10" s="463" t="s">
        <v>29</v>
      </c>
      <c r="CZ10" s="465" t="s">
        <v>27</v>
      </c>
      <c r="DA10" s="466" t="s">
        <v>29</v>
      </c>
      <c r="DB10" s="467" t="s">
        <v>27</v>
      </c>
      <c r="DC10" s="467" t="s">
        <v>29</v>
      </c>
      <c r="DD10" s="461" t="s">
        <v>30</v>
      </c>
      <c r="DE10" s="461" t="s">
        <v>29</v>
      </c>
      <c r="DF10" s="461" t="s">
        <v>30</v>
      </c>
      <c r="DG10" s="461" t="s">
        <v>29</v>
      </c>
      <c r="DH10" s="458" t="s">
        <v>27</v>
      </c>
      <c r="DI10" s="468" t="s">
        <v>29</v>
      </c>
      <c r="DJ10" s="460" t="s">
        <v>27</v>
      </c>
      <c r="DK10" s="469" t="s">
        <v>29</v>
      </c>
      <c r="DL10" s="461" t="s">
        <v>27</v>
      </c>
      <c r="DM10" s="467" t="s">
        <v>29</v>
      </c>
      <c r="DN10" s="460" t="s">
        <v>27</v>
      </c>
      <c r="DO10" s="459" t="s">
        <v>29</v>
      </c>
      <c r="DP10" s="269" t="s">
        <v>27</v>
      </c>
      <c r="DQ10" s="463" t="s">
        <v>29</v>
      </c>
      <c r="DR10" s="1011" t="s">
        <v>96</v>
      </c>
      <c r="DS10" s="1001"/>
      <c r="DT10" s="1000" t="s">
        <v>96</v>
      </c>
      <c r="DU10" s="1001"/>
      <c r="DV10" s="1000" t="s">
        <v>96</v>
      </c>
      <c r="DW10" s="1001"/>
      <c r="DX10" s="1000" t="s">
        <v>96</v>
      </c>
      <c r="DY10" s="1001"/>
      <c r="DZ10" s="1000" t="s">
        <v>96</v>
      </c>
      <c r="EA10" s="1001"/>
      <c r="EB10" s="1000" t="s">
        <v>96</v>
      </c>
      <c r="EC10" s="1001"/>
      <c r="ED10" s="1000" t="s">
        <v>96</v>
      </c>
      <c r="EE10" s="1001"/>
      <c r="EF10" s="1000" t="s">
        <v>96</v>
      </c>
      <c r="EG10" s="1001"/>
      <c r="EH10" s="1000" t="s">
        <v>96</v>
      </c>
      <c r="EI10" s="1001"/>
    </row>
    <row r="11" spans="1:139" ht="45.75" thickBot="1" x14ac:dyDescent="0.3">
      <c r="A11" s="1032"/>
      <c r="B11" s="1040"/>
      <c r="C11" s="1043"/>
      <c r="D11" s="274" t="s">
        <v>31</v>
      </c>
      <c r="E11" s="275" t="s">
        <v>31</v>
      </c>
      <c r="F11" s="276" t="s">
        <v>32</v>
      </c>
      <c r="G11" s="277" t="s">
        <v>32</v>
      </c>
      <c r="H11" s="278" t="s">
        <v>33</v>
      </c>
      <c r="I11" s="279" t="s">
        <v>33</v>
      </c>
      <c r="J11" s="280" t="s">
        <v>33</v>
      </c>
      <c r="K11" s="278" t="s">
        <v>33</v>
      </c>
      <c r="L11" s="278" t="s">
        <v>33</v>
      </c>
      <c r="M11" s="279" t="s">
        <v>33</v>
      </c>
      <c r="N11" s="470" t="s">
        <v>33</v>
      </c>
      <c r="O11" s="211" t="s">
        <v>33</v>
      </c>
      <c r="P11" s="280" t="s">
        <v>33</v>
      </c>
      <c r="Q11" s="279" t="s">
        <v>33</v>
      </c>
      <c r="R11" s="280" t="s">
        <v>33</v>
      </c>
      <c r="S11" s="278" t="s">
        <v>33</v>
      </c>
      <c r="T11" s="278" t="s">
        <v>33</v>
      </c>
      <c r="U11" s="471" t="s">
        <v>33</v>
      </c>
      <c r="V11" s="472" t="s">
        <v>33</v>
      </c>
      <c r="W11" s="473" t="s">
        <v>33</v>
      </c>
      <c r="X11" s="274" t="s">
        <v>31</v>
      </c>
      <c r="Y11" s="275" t="s">
        <v>31</v>
      </c>
      <c r="Z11" s="276" t="s">
        <v>32</v>
      </c>
      <c r="AA11" s="277" t="s">
        <v>32</v>
      </c>
      <c r="AB11" s="278" t="s">
        <v>33</v>
      </c>
      <c r="AC11" s="279" t="s">
        <v>33</v>
      </c>
      <c r="AD11" s="280" t="s">
        <v>33</v>
      </c>
      <c r="AE11" s="278" t="s">
        <v>33</v>
      </c>
      <c r="AF11" s="278" t="s">
        <v>33</v>
      </c>
      <c r="AG11" s="279" t="s">
        <v>33</v>
      </c>
      <c r="AH11" s="470" t="s">
        <v>33</v>
      </c>
      <c r="AI11" s="211" t="s">
        <v>33</v>
      </c>
      <c r="AJ11" s="280" t="s">
        <v>33</v>
      </c>
      <c r="AK11" s="279" t="s">
        <v>33</v>
      </c>
      <c r="AL11" s="280" t="s">
        <v>33</v>
      </c>
      <c r="AM11" s="278" t="s">
        <v>33</v>
      </c>
      <c r="AN11" s="278" t="s">
        <v>33</v>
      </c>
      <c r="AO11" s="471" t="s">
        <v>33</v>
      </c>
      <c r="AP11" s="472" t="s">
        <v>33</v>
      </c>
      <c r="AQ11" s="473" t="s">
        <v>33</v>
      </c>
      <c r="AR11" s="421" t="s">
        <v>31</v>
      </c>
      <c r="AS11" s="275" t="s">
        <v>31</v>
      </c>
      <c r="AT11" s="276" t="s">
        <v>32</v>
      </c>
      <c r="AU11" s="277" t="s">
        <v>32</v>
      </c>
      <c r="AV11" s="278" t="s">
        <v>33</v>
      </c>
      <c r="AW11" s="279" t="s">
        <v>33</v>
      </c>
      <c r="AX11" s="280" t="s">
        <v>33</v>
      </c>
      <c r="AY11" s="278" t="s">
        <v>33</v>
      </c>
      <c r="AZ11" s="278" t="s">
        <v>33</v>
      </c>
      <c r="BA11" s="279" t="s">
        <v>33</v>
      </c>
      <c r="BB11" s="470" t="s">
        <v>33</v>
      </c>
      <c r="BC11" s="211" t="s">
        <v>33</v>
      </c>
      <c r="BD11" s="280" t="s">
        <v>33</v>
      </c>
      <c r="BE11" s="279" t="s">
        <v>33</v>
      </c>
      <c r="BF11" s="280" t="s">
        <v>33</v>
      </c>
      <c r="BG11" s="278" t="s">
        <v>33</v>
      </c>
      <c r="BH11" s="278" t="s">
        <v>33</v>
      </c>
      <c r="BI11" s="471" t="s">
        <v>33</v>
      </c>
      <c r="BJ11" s="472" t="s">
        <v>33</v>
      </c>
      <c r="BK11" s="473" t="s">
        <v>33</v>
      </c>
      <c r="BL11" s="274" t="s">
        <v>31</v>
      </c>
      <c r="BM11" s="275" t="s">
        <v>31</v>
      </c>
      <c r="BN11" s="276" t="s">
        <v>32</v>
      </c>
      <c r="BO11" s="277" t="s">
        <v>32</v>
      </c>
      <c r="BP11" s="278" t="s">
        <v>33</v>
      </c>
      <c r="BQ11" s="279" t="s">
        <v>33</v>
      </c>
      <c r="BR11" s="280" t="s">
        <v>33</v>
      </c>
      <c r="BS11" s="278" t="s">
        <v>33</v>
      </c>
      <c r="BT11" s="278" t="s">
        <v>33</v>
      </c>
      <c r="BU11" s="279" t="s">
        <v>33</v>
      </c>
      <c r="BV11" s="470" t="s">
        <v>33</v>
      </c>
      <c r="BW11" s="211" t="s">
        <v>33</v>
      </c>
      <c r="BX11" s="280" t="s">
        <v>33</v>
      </c>
      <c r="BY11" s="279" t="s">
        <v>33</v>
      </c>
      <c r="BZ11" s="280" t="s">
        <v>33</v>
      </c>
      <c r="CA11" s="278" t="s">
        <v>33</v>
      </c>
      <c r="CB11" s="278" t="s">
        <v>33</v>
      </c>
      <c r="CC11" s="471" t="s">
        <v>33</v>
      </c>
      <c r="CD11" s="472" t="s">
        <v>33</v>
      </c>
      <c r="CE11" s="473" t="s">
        <v>33</v>
      </c>
      <c r="CF11" s="274" t="s">
        <v>31</v>
      </c>
      <c r="CG11" s="275" t="s">
        <v>31</v>
      </c>
      <c r="CH11" s="276" t="s">
        <v>32</v>
      </c>
      <c r="CI11" s="277" t="s">
        <v>32</v>
      </c>
      <c r="CJ11" s="278" t="s">
        <v>33</v>
      </c>
      <c r="CK11" s="279" t="s">
        <v>33</v>
      </c>
      <c r="CL11" s="280" t="s">
        <v>33</v>
      </c>
      <c r="CM11" s="278" t="s">
        <v>33</v>
      </c>
      <c r="CN11" s="278" t="s">
        <v>33</v>
      </c>
      <c r="CO11" s="279" t="s">
        <v>33</v>
      </c>
      <c r="CP11" s="470" t="s">
        <v>33</v>
      </c>
      <c r="CQ11" s="211" t="s">
        <v>33</v>
      </c>
      <c r="CR11" s="280" t="s">
        <v>33</v>
      </c>
      <c r="CS11" s="279" t="s">
        <v>33</v>
      </c>
      <c r="CT11" s="280" t="s">
        <v>33</v>
      </c>
      <c r="CU11" s="278" t="s">
        <v>33</v>
      </c>
      <c r="CV11" s="278" t="s">
        <v>33</v>
      </c>
      <c r="CW11" s="471" t="s">
        <v>33</v>
      </c>
      <c r="CX11" s="472" t="s">
        <v>33</v>
      </c>
      <c r="CY11" s="473" t="s">
        <v>33</v>
      </c>
      <c r="CZ11" s="474" t="s">
        <v>34</v>
      </c>
      <c r="DA11" s="475" t="s">
        <v>34</v>
      </c>
      <c r="DB11" s="476" t="s">
        <v>32</v>
      </c>
      <c r="DC11" s="476" t="s">
        <v>32</v>
      </c>
      <c r="DD11" s="477" t="s">
        <v>35</v>
      </c>
      <c r="DE11" s="476" t="s">
        <v>35</v>
      </c>
      <c r="DF11" s="476" t="s">
        <v>35</v>
      </c>
      <c r="DG11" s="476" t="s">
        <v>35</v>
      </c>
      <c r="DH11" s="477" t="s">
        <v>35</v>
      </c>
      <c r="DI11" s="476" t="s">
        <v>35</v>
      </c>
      <c r="DJ11" s="476" t="s">
        <v>35</v>
      </c>
      <c r="DK11" s="476" t="s">
        <v>35</v>
      </c>
      <c r="DL11" s="477" t="s">
        <v>35</v>
      </c>
      <c r="DM11" s="476" t="s">
        <v>35</v>
      </c>
      <c r="DN11" s="476" t="s">
        <v>35</v>
      </c>
      <c r="DO11" s="478" t="s">
        <v>35</v>
      </c>
      <c r="DP11" s="279" t="s">
        <v>33</v>
      </c>
      <c r="DQ11" s="473" t="s">
        <v>33</v>
      </c>
      <c r="DR11" s="479" t="s">
        <v>36</v>
      </c>
      <c r="DS11" s="480" t="s">
        <v>32</v>
      </c>
      <c r="DT11" s="477" t="s">
        <v>35</v>
      </c>
      <c r="DU11" s="476" t="s">
        <v>32</v>
      </c>
      <c r="DV11" s="477" t="s">
        <v>35</v>
      </c>
      <c r="DW11" s="481" t="s">
        <v>32</v>
      </c>
      <c r="DX11" s="476" t="s">
        <v>35</v>
      </c>
      <c r="DY11" s="476" t="s">
        <v>32</v>
      </c>
      <c r="DZ11" s="477" t="s">
        <v>35</v>
      </c>
      <c r="EA11" s="476" t="s">
        <v>32</v>
      </c>
      <c r="EB11" s="476" t="s">
        <v>35</v>
      </c>
      <c r="EC11" s="476" t="s">
        <v>32</v>
      </c>
      <c r="ED11" s="477" t="s">
        <v>35</v>
      </c>
      <c r="EE11" s="476" t="s">
        <v>32</v>
      </c>
      <c r="EF11" s="476" t="s">
        <v>35</v>
      </c>
      <c r="EG11" s="478" t="s">
        <v>32</v>
      </c>
      <c r="EH11" s="478" t="s">
        <v>35</v>
      </c>
      <c r="EI11" s="482" t="s">
        <v>32</v>
      </c>
    </row>
    <row r="12" spans="1:139" ht="15.75" thickBot="1" x14ac:dyDescent="0.3">
      <c r="A12" s="456"/>
      <c r="B12" s="285"/>
      <c r="C12" s="287"/>
      <c r="D12" s="281"/>
      <c r="E12" s="282"/>
      <c r="F12" s="283"/>
      <c r="G12" s="284"/>
      <c r="H12" s="285"/>
      <c r="I12" s="286"/>
      <c r="J12" s="287"/>
      <c r="K12" s="287"/>
      <c r="L12" s="287"/>
      <c r="M12" s="286"/>
      <c r="N12" s="483"/>
      <c r="O12" s="484"/>
      <c r="P12" s="287"/>
      <c r="Q12" s="286"/>
      <c r="R12" s="485"/>
      <c r="S12" s="486"/>
      <c r="T12" s="287"/>
      <c r="U12" s="487"/>
      <c r="V12" s="287"/>
      <c r="W12" s="287"/>
      <c r="X12" s="281"/>
      <c r="Y12" s="282"/>
      <c r="Z12" s="283"/>
      <c r="AA12" s="284"/>
      <c r="AB12" s="285"/>
      <c r="AC12" s="286"/>
      <c r="AD12" s="287"/>
      <c r="AE12" s="287"/>
      <c r="AF12" s="287"/>
      <c r="AG12" s="286"/>
      <c r="AH12" s="483"/>
      <c r="AI12" s="212"/>
      <c r="AJ12" s="287"/>
      <c r="AK12" s="286"/>
      <c r="AL12" s="287"/>
      <c r="AM12" s="287"/>
      <c r="AN12" s="285"/>
      <c r="AO12" s="487"/>
      <c r="AP12" s="287"/>
      <c r="AQ12" s="488"/>
      <c r="AR12" s="282"/>
      <c r="AS12" s="282"/>
      <c r="AT12" s="283"/>
      <c r="AU12" s="284"/>
      <c r="AV12" s="285"/>
      <c r="AW12" s="286"/>
      <c r="AX12" s="287"/>
      <c r="AY12" s="287"/>
      <c r="AZ12" s="287"/>
      <c r="BA12" s="286"/>
      <c r="BB12" s="483"/>
      <c r="BC12" s="212"/>
      <c r="BD12" s="287"/>
      <c r="BE12" s="286"/>
      <c r="BF12" s="287"/>
      <c r="BG12" s="287"/>
      <c r="BH12" s="285"/>
      <c r="BI12" s="487"/>
      <c r="BJ12" s="287"/>
      <c r="BK12" s="287"/>
      <c r="BL12" s="281"/>
      <c r="BM12" s="282"/>
      <c r="BN12" s="283"/>
      <c r="BO12" s="284"/>
      <c r="BP12" s="285"/>
      <c r="BQ12" s="286"/>
      <c r="BR12" s="287"/>
      <c r="BS12" s="287"/>
      <c r="BT12" s="287"/>
      <c r="BU12" s="286"/>
      <c r="BV12" s="483"/>
      <c r="BW12" s="212"/>
      <c r="BX12" s="287"/>
      <c r="BY12" s="286"/>
      <c r="BZ12" s="287"/>
      <c r="CA12" s="287"/>
      <c r="CB12" s="285"/>
      <c r="CC12" s="487"/>
      <c r="CD12" s="287"/>
      <c r="CE12" s="287"/>
      <c r="CF12" s="281"/>
      <c r="CG12" s="282"/>
      <c r="CH12" s="283"/>
      <c r="CI12" s="489"/>
      <c r="CJ12" s="287"/>
      <c r="CK12" s="286"/>
      <c r="CL12" s="287"/>
      <c r="CM12" s="287"/>
      <c r="CN12" s="287"/>
      <c r="CO12" s="286"/>
      <c r="CP12" s="483"/>
      <c r="CQ12" s="212"/>
      <c r="CR12" s="287"/>
      <c r="CS12" s="286"/>
      <c r="CT12" s="287"/>
      <c r="CU12" s="287"/>
      <c r="CV12" s="287"/>
      <c r="CW12" s="487"/>
      <c r="CX12" s="287"/>
      <c r="CY12" s="488"/>
      <c r="CZ12" s="490"/>
      <c r="DA12" s="491"/>
      <c r="DB12" s="492"/>
      <c r="DC12" s="493"/>
      <c r="DD12" s="494"/>
      <c r="DE12" s="494"/>
      <c r="DF12" s="494"/>
      <c r="DG12" s="494"/>
      <c r="DH12" s="493"/>
      <c r="DI12" s="493"/>
      <c r="DJ12" s="493"/>
      <c r="DK12" s="493"/>
      <c r="DL12" s="493"/>
      <c r="DM12" s="493"/>
      <c r="DN12" s="493"/>
      <c r="DO12" s="493"/>
      <c r="DP12" s="285"/>
      <c r="DQ12" s="488"/>
      <c r="DR12" s="495"/>
      <c r="DS12" s="496"/>
      <c r="DT12" s="493"/>
      <c r="DU12" s="497"/>
      <c r="DV12" s="493"/>
      <c r="DW12" s="498"/>
      <c r="DX12" s="493"/>
      <c r="DY12" s="497"/>
      <c r="DZ12" s="493"/>
      <c r="EA12" s="493"/>
      <c r="EB12" s="499"/>
      <c r="EC12" s="497"/>
      <c r="ED12" s="493"/>
      <c r="EE12" s="493"/>
      <c r="EF12" s="493"/>
      <c r="EG12" s="493"/>
      <c r="EH12" s="499"/>
      <c r="EI12" s="500"/>
    </row>
    <row r="13" spans="1:139" x14ac:dyDescent="0.25">
      <c r="A13" s="1002" t="s">
        <v>37</v>
      </c>
      <c r="B13" s="1034" t="s">
        <v>38</v>
      </c>
      <c r="C13" s="1035"/>
      <c r="D13" s="288">
        <v>809.69999999999993</v>
      </c>
      <c r="E13" s="289"/>
      <c r="F13" s="290">
        <v>7.3629841137047708E-2</v>
      </c>
      <c r="G13" s="289"/>
      <c r="H13" s="291" t="s">
        <v>39</v>
      </c>
      <c r="I13" s="292" t="s">
        <v>39</v>
      </c>
      <c r="J13" s="293">
        <v>369375.13299999997</v>
      </c>
      <c r="K13" s="501"/>
      <c r="L13" s="423" t="s">
        <v>39</v>
      </c>
      <c r="M13" s="502" t="s">
        <v>39</v>
      </c>
      <c r="N13" s="503">
        <v>363109.12</v>
      </c>
      <c r="O13" s="501"/>
      <c r="P13" s="291" t="s">
        <v>39</v>
      </c>
      <c r="Q13" s="292" t="s">
        <v>39</v>
      </c>
      <c r="R13" s="503">
        <v>6266.0130000000008</v>
      </c>
      <c r="S13" s="501"/>
      <c r="T13" s="291" t="s">
        <v>39</v>
      </c>
      <c r="U13" s="292" t="s">
        <v>39</v>
      </c>
      <c r="V13" s="504">
        <v>456.18764110164261</v>
      </c>
      <c r="W13" s="504"/>
      <c r="X13" s="288">
        <v>807.39999999999986</v>
      </c>
      <c r="Y13" s="289"/>
      <c r="Z13" s="290">
        <v>7.3387324007671395E-2</v>
      </c>
      <c r="AA13" s="289"/>
      <c r="AB13" s="291" t="s">
        <v>39</v>
      </c>
      <c r="AC13" s="292" t="s">
        <v>39</v>
      </c>
      <c r="AD13" s="293">
        <v>347608.8</v>
      </c>
      <c r="AE13" s="501"/>
      <c r="AF13" s="423" t="s">
        <v>39</v>
      </c>
      <c r="AG13" s="502" t="s">
        <v>39</v>
      </c>
      <c r="AH13" s="503">
        <v>341342.8</v>
      </c>
      <c r="AI13" s="501"/>
      <c r="AJ13" s="291" t="s">
        <v>39</v>
      </c>
      <c r="AK13" s="292" t="s">
        <v>39</v>
      </c>
      <c r="AL13" s="503">
        <v>6266</v>
      </c>
      <c r="AM13" s="501"/>
      <c r="AN13" s="291" t="s">
        <v>39</v>
      </c>
      <c r="AO13" s="292" t="s">
        <v>39</v>
      </c>
      <c r="AP13" s="504">
        <v>430.52861035422347</v>
      </c>
      <c r="AQ13" s="504"/>
      <c r="AR13" s="288">
        <v>824.09999999999991</v>
      </c>
      <c r="AS13" s="289"/>
      <c r="AT13" s="290">
        <v>7.4197120708748607E-2</v>
      </c>
      <c r="AU13" s="289"/>
      <c r="AV13" s="291" t="s">
        <v>39</v>
      </c>
      <c r="AW13" s="292" t="s">
        <v>39</v>
      </c>
      <c r="AX13" s="293">
        <v>364388</v>
      </c>
      <c r="AY13" s="501"/>
      <c r="AZ13" s="423" t="s">
        <v>39</v>
      </c>
      <c r="BA13" s="502" t="s">
        <v>39</v>
      </c>
      <c r="BB13" s="503">
        <v>358122</v>
      </c>
      <c r="BC13" s="501"/>
      <c r="BD13" s="291" t="s">
        <v>39</v>
      </c>
      <c r="BE13" s="292" t="s">
        <v>39</v>
      </c>
      <c r="BF13" s="503">
        <v>6266</v>
      </c>
      <c r="BG13" s="501"/>
      <c r="BH13" s="291" t="s">
        <v>39</v>
      </c>
      <c r="BI13" s="292" t="s">
        <v>39</v>
      </c>
      <c r="BJ13" s="504">
        <v>442.16478582696277</v>
      </c>
      <c r="BK13" s="504"/>
      <c r="BL13" s="288">
        <v>813.1</v>
      </c>
      <c r="BM13" s="289"/>
      <c r="BN13" s="290">
        <v>7.3272715803512703E-2</v>
      </c>
      <c r="BO13" s="289"/>
      <c r="BP13" s="291" t="s">
        <v>39</v>
      </c>
      <c r="BQ13" s="292" t="s">
        <v>39</v>
      </c>
      <c r="BR13" s="293">
        <v>368071.12</v>
      </c>
      <c r="BS13" s="501"/>
      <c r="BT13" s="423" t="s">
        <v>39</v>
      </c>
      <c r="BU13" s="502" t="s">
        <v>39</v>
      </c>
      <c r="BV13" s="503">
        <v>361805.12</v>
      </c>
      <c r="BW13" s="501"/>
      <c r="BX13" s="291" t="s">
        <v>39</v>
      </c>
      <c r="BY13" s="292" t="s">
        <v>39</v>
      </c>
      <c r="BZ13" s="503">
        <v>6266</v>
      </c>
      <c r="CA13" s="501"/>
      <c r="CB13" s="291" t="s">
        <v>39</v>
      </c>
      <c r="CC13" s="292" t="s">
        <v>39</v>
      </c>
      <c r="CD13" s="504">
        <v>452.67632517525516</v>
      </c>
      <c r="CE13" s="504"/>
      <c r="CF13" s="288">
        <f t="shared" ref="CF13:CF44" si="0">BL13+AR13+X13+D13</f>
        <v>3254.2999999999993</v>
      </c>
      <c r="CG13" s="504"/>
      <c r="CH13" s="290">
        <f>CF13/44202.6</f>
        <v>7.3622366105161222E-2</v>
      </c>
      <c r="CI13" s="505"/>
      <c r="CJ13" s="423" t="s">
        <v>39</v>
      </c>
      <c r="CK13" s="502" t="s">
        <v>39</v>
      </c>
      <c r="CL13" s="503">
        <f t="shared" ref="CL13:CL44" si="1">BR13+AX13+AD13+J13</f>
        <v>1449443.0529999998</v>
      </c>
      <c r="CM13" s="506"/>
      <c r="CN13" s="507" t="s">
        <v>39</v>
      </c>
      <c r="CO13" s="502" t="s">
        <v>39</v>
      </c>
      <c r="CP13" s="503">
        <f t="shared" ref="CP13:CP44" si="2">BV13+BB13+AH13+N13</f>
        <v>1424379.04</v>
      </c>
      <c r="CQ13" s="501"/>
      <c r="CR13" s="423" t="s">
        <v>39</v>
      </c>
      <c r="CS13" s="502" t="s">
        <v>39</v>
      </c>
      <c r="CT13" s="503">
        <f t="shared" ref="CT13:CT44" si="3">BZ13+BF13+AL13+R13</f>
        <v>25064.012999999999</v>
      </c>
      <c r="CU13" s="501"/>
      <c r="CV13" s="423" t="s">
        <v>39</v>
      </c>
      <c r="CW13" s="502" t="s">
        <v>39</v>
      </c>
      <c r="CX13" s="503">
        <f>CL13/CF13</f>
        <v>445.39318839689031</v>
      </c>
      <c r="CY13" s="508"/>
      <c r="CZ13" s="509"/>
      <c r="DA13" s="510"/>
      <c r="DB13" s="511"/>
      <c r="DC13" s="512"/>
      <c r="DD13" s="513"/>
      <c r="DE13" s="514"/>
      <c r="DF13" s="291"/>
      <c r="DG13" s="292"/>
      <c r="DH13" s="503"/>
      <c r="DI13" s="501"/>
      <c r="DJ13" s="291"/>
      <c r="DK13" s="292"/>
      <c r="DL13" s="503"/>
      <c r="DM13" s="501"/>
      <c r="DN13" s="291"/>
      <c r="DO13" s="292"/>
      <c r="DP13" s="515"/>
      <c r="DQ13" s="516"/>
      <c r="DR13" s="517"/>
      <c r="DS13" s="518"/>
      <c r="DT13" s="291"/>
      <c r="DU13" s="292"/>
      <c r="DV13" s="504"/>
      <c r="DW13" s="290"/>
      <c r="DX13" s="507"/>
      <c r="DY13" s="519"/>
      <c r="DZ13" s="504"/>
      <c r="EA13" s="290"/>
      <c r="EB13" s="291"/>
      <c r="EC13" s="292"/>
      <c r="ED13" s="504"/>
      <c r="EE13" s="518"/>
      <c r="EF13" s="504"/>
      <c r="EG13" s="512"/>
      <c r="EH13" s="293"/>
      <c r="EI13" s="520"/>
    </row>
    <row r="14" spans="1:139" x14ac:dyDescent="0.25">
      <c r="A14" s="990"/>
      <c r="B14" s="521"/>
      <c r="C14" s="522" t="s">
        <v>40</v>
      </c>
      <c r="D14" s="245">
        <v>446.1</v>
      </c>
      <c r="E14" s="235"/>
      <c r="F14" s="257">
        <v>0.2043518094365552</v>
      </c>
      <c r="G14" s="235"/>
      <c r="H14" s="294" t="s">
        <v>39</v>
      </c>
      <c r="I14" s="295" t="s">
        <v>39</v>
      </c>
      <c r="J14" s="296">
        <v>282154.01299999998</v>
      </c>
      <c r="K14" s="213"/>
      <c r="L14" s="424" t="s">
        <v>39</v>
      </c>
      <c r="M14" s="523" t="s">
        <v>39</v>
      </c>
      <c r="N14" s="524">
        <v>275888</v>
      </c>
      <c r="O14" s="525"/>
      <c r="P14" s="294" t="s">
        <v>39</v>
      </c>
      <c r="Q14" s="295" t="s">
        <v>39</v>
      </c>
      <c r="R14" s="524">
        <v>6266.0130000000008</v>
      </c>
      <c r="S14" s="213"/>
      <c r="T14" s="294" t="s">
        <v>39</v>
      </c>
      <c r="U14" s="295" t="s">
        <v>39</v>
      </c>
      <c r="V14" s="238">
        <v>632.49050212956729</v>
      </c>
      <c r="W14" s="238"/>
      <c r="X14" s="245">
        <v>444.9</v>
      </c>
      <c r="Y14" s="235"/>
      <c r="Z14" s="257">
        <v>0.20370879120879121</v>
      </c>
      <c r="AA14" s="235"/>
      <c r="AB14" s="294" t="s">
        <v>39</v>
      </c>
      <c r="AC14" s="295" t="s">
        <v>39</v>
      </c>
      <c r="AD14" s="296">
        <v>279051</v>
      </c>
      <c r="AE14" s="213"/>
      <c r="AF14" s="424" t="s">
        <v>39</v>
      </c>
      <c r="AG14" s="523" t="s">
        <v>39</v>
      </c>
      <c r="AH14" s="524">
        <v>272785</v>
      </c>
      <c r="AI14" s="525"/>
      <c r="AJ14" s="294" t="s">
        <v>39</v>
      </c>
      <c r="AK14" s="295" t="s">
        <v>39</v>
      </c>
      <c r="AL14" s="524">
        <v>6266</v>
      </c>
      <c r="AM14" s="213"/>
      <c r="AN14" s="294" t="s">
        <v>39</v>
      </c>
      <c r="AO14" s="295" t="s">
        <v>39</v>
      </c>
      <c r="AP14" s="238">
        <v>627.22184760620371</v>
      </c>
      <c r="AQ14" s="238"/>
      <c r="AR14" s="245">
        <v>452.5</v>
      </c>
      <c r="AS14" s="235"/>
      <c r="AT14" s="257">
        <v>0.20493659420289856</v>
      </c>
      <c r="AU14" s="235"/>
      <c r="AV14" s="294" t="s">
        <v>39</v>
      </c>
      <c r="AW14" s="295" t="s">
        <v>39</v>
      </c>
      <c r="AX14" s="296">
        <v>273907</v>
      </c>
      <c r="AY14" s="213"/>
      <c r="AZ14" s="424" t="s">
        <v>39</v>
      </c>
      <c r="BA14" s="523" t="s">
        <v>39</v>
      </c>
      <c r="BB14" s="524">
        <v>267641</v>
      </c>
      <c r="BC14" s="525"/>
      <c r="BD14" s="294" t="s">
        <v>39</v>
      </c>
      <c r="BE14" s="295" t="s">
        <v>39</v>
      </c>
      <c r="BF14" s="524">
        <v>6266</v>
      </c>
      <c r="BG14" s="213"/>
      <c r="BH14" s="294" t="s">
        <v>39</v>
      </c>
      <c r="BI14" s="295" t="s">
        <v>39</v>
      </c>
      <c r="BJ14" s="238">
        <v>605.31933701657454</v>
      </c>
      <c r="BK14" s="238"/>
      <c r="BL14" s="245">
        <v>448.4</v>
      </c>
      <c r="BM14" s="235"/>
      <c r="BN14" s="257">
        <v>0.20298777727478495</v>
      </c>
      <c r="BO14" s="235"/>
      <c r="BP14" s="294" t="s">
        <v>39</v>
      </c>
      <c r="BQ14" s="295" t="s">
        <v>39</v>
      </c>
      <c r="BR14" s="296">
        <v>278316</v>
      </c>
      <c r="BS14" s="213"/>
      <c r="BT14" s="424" t="s">
        <v>39</v>
      </c>
      <c r="BU14" s="523" t="s">
        <v>39</v>
      </c>
      <c r="BV14" s="524">
        <v>272050</v>
      </c>
      <c r="BW14" s="525"/>
      <c r="BX14" s="294" t="s">
        <v>39</v>
      </c>
      <c r="BY14" s="295" t="s">
        <v>39</v>
      </c>
      <c r="BZ14" s="524">
        <v>6266</v>
      </c>
      <c r="CA14" s="213"/>
      <c r="CB14" s="294" t="s">
        <v>39</v>
      </c>
      <c r="CC14" s="295" t="s">
        <v>39</v>
      </c>
      <c r="CD14" s="238">
        <v>620.68688670829624</v>
      </c>
      <c r="CE14" s="238"/>
      <c r="CF14" s="526">
        <f t="shared" si="0"/>
        <v>1791.9</v>
      </c>
      <c r="CG14" s="527"/>
      <c r="CH14" s="528">
        <f>CF14/8760</f>
        <v>0.20455479452054795</v>
      </c>
      <c r="CI14" s="529"/>
      <c r="CJ14" s="424" t="s">
        <v>39</v>
      </c>
      <c r="CK14" s="523" t="s">
        <v>39</v>
      </c>
      <c r="CL14" s="524">
        <f t="shared" si="1"/>
        <v>1113428.013</v>
      </c>
      <c r="CM14" s="250"/>
      <c r="CN14" s="214" t="s">
        <v>39</v>
      </c>
      <c r="CO14" s="523" t="s">
        <v>39</v>
      </c>
      <c r="CP14" s="524">
        <f t="shared" si="2"/>
        <v>1088364</v>
      </c>
      <c r="CQ14" s="213"/>
      <c r="CR14" s="424" t="s">
        <v>39</v>
      </c>
      <c r="CS14" s="523" t="s">
        <v>39</v>
      </c>
      <c r="CT14" s="524">
        <f t="shared" si="3"/>
        <v>25064.012999999999</v>
      </c>
      <c r="CU14" s="213"/>
      <c r="CV14" s="424" t="s">
        <v>39</v>
      </c>
      <c r="CW14" s="523" t="s">
        <v>39</v>
      </c>
      <c r="CX14" s="524">
        <f t="shared" ref="CX14:CX62" si="4">CL14/CF14</f>
        <v>621.36727105307216</v>
      </c>
      <c r="CY14" s="219"/>
      <c r="CZ14" s="530"/>
      <c r="DA14" s="531"/>
      <c r="DB14" s="532"/>
      <c r="DC14" s="533"/>
      <c r="DD14" s="524"/>
      <c r="DE14" s="238"/>
      <c r="DF14" s="294"/>
      <c r="DG14" s="295"/>
      <c r="DH14" s="524"/>
      <c r="DI14" s="213"/>
      <c r="DJ14" s="294"/>
      <c r="DK14" s="295"/>
      <c r="DL14" s="524"/>
      <c r="DM14" s="213"/>
      <c r="DN14" s="294"/>
      <c r="DO14" s="295"/>
      <c r="DP14" s="524"/>
      <c r="DQ14" s="534"/>
      <c r="DR14" s="253"/>
      <c r="DS14" s="535"/>
      <c r="DT14" s="294"/>
      <c r="DU14" s="295"/>
      <c r="DV14" s="527"/>
      <c r="DW14" s="528"/>
      <c r="DX14" s="536"/>
      <c r="DY14" s="537"/>
      <c r="DZ14" s="527"/>
      <c r="EA14" s="528"/>
      <c r="EB14" s="294"/>
      <c r="EC14" s="295"/>
      <c r="ED14" s="527"/>
      <c r="EE14" s="535"/>
      <c r="EF14" s="527"/>
      <c r="EG14" s="538"/>
      <c r="EH14" s="309"/>
      <c r="EI14" s="539"/>
    </row>
    <row r="15" spans="1:139" x14ac:dyDescent="0.25">
      <c r="A15" s="990"/>
      <c r="B15" s="521"/>
      <c r="C15" s="522" t="s">
        <v>41</v>
      </c>
      <c r="D15" s="245">
        <v>87.9</v>
      </c>
      <c r="E15" s="235"/>
      <c r="F15" s="257">
        <v>4.0265689418231797E-2</v>
      </c>
      <c r="G15" s="235"/>
      <c r="H15" s="294" t="s">
        <v>39</v>
      </c>
      <c r="I15" s="295" t="s">
        <v>39</v>
      </c>
      <c r="J15" s="297">
        <v>0</v>
      </c>
      <c r="K15" s="249"/>
      <c r="L15" s="424" t="s">
        <v>39</v>
      </c>
      <c r="M15" s="523" t="s">
        <v>39</v>
      </c>
      <c r="N15" s="524">
        <v>0</v>
      </c>
      <c r="O15" s="540"/>
      <c r="P15" s="294" t="s">
        <v>39</v>
      </c>
      <c r="Q15" s="295" t="s">
        <v>39</v>
      </c>
      <c r="R15" s="524">
        <v>0</v>
      </c>
      <c r="S15" s="213"/>
      <c r="T15" s="294" t="s">
        <v>39</v>
      </c>
      <c r="U15" s="295" t="s">
        <v>39</v>
      </c>
      <c r="V15" s="238">
        <v>0</v>
      </c>
      <c r="W15" s="238"/>
      <c r="X15" s="245">
        <v>87</v>
      </c>
      <c r="Y15" s="235"/>
      <c r="Z15" s="257">
        <v>3.9835164835164832E-2</v>
      </c>
      <c r="AA15" s="235"/>
      <c r="AB15" s="294" t="s">
        <v>39</v>
      </c>
      <c r="AC15" s="295" t="s">
        <v>39</v>
      </c>
      <c r="AD15" s="297">
        <v>0</v>
      </c>
      <c r="AE15" s="249"/>
      <c r="AF15" s="424" t="s">
        <v>39</v>
      </c>
      <c r="AG15" s="523" t="s">
        <v>39</v>
      </c>
      <c r="AH15" s="524">
        <v>0</v>
      </c>
      <c r="AI15" s="540"/>
      <c r="AJ15" s="294" t="s">
        <v>39</v>
      </c>
      <c r="AK15" s="295" t="s">
        <v>39</v>
      </c>
      <c r="AL15" s="524">
        <v>0</v>
      </c>
      <c r="AM15" s="213"/>
      <c r="AN15" s="294" t="s">
        <v>39</v>
      </c>
      <c r="AO15" s="295" t="s">
        <v>39</v>
      </c>
      <c r="AP15" s="238">
        <v>0</v>
      </c>
      <c r="AQ15" s="238"/>
      <c r="AR15" s="245">
        <v>90</v>
      </c>
      <c r="AS15" s="235"/>
      <c r="AT15" s="257">
        <v>4.0760869565217392E-2</v>
      </c>
      <c r="AU15" s="235"/>
      <c r="AV15" s="294" t="s">
        <v>39</v>
      </c>
      <c r="AW15" s="295" t="s">
        <v>39</v>
      </c>
      <c r="AX15" s="297">
        <v>0</v>
      </c>
      <c r="AY15" s="249"/>
      <c r="AZ15" s="424" t="s">
        <v>39</v>
      </c>
      <c r="BA15" s="523" t="s">
        <v>39</v>
      </c>
      <c r="BB15" s="524">
        <v>0</v>
      </c>
      <c r="BC15" s="540"/>
      <c r="BD15" s="294" t="s">
        <v>39</v>
      </c>
      <c r="BE15" s="295" t="s">
        <v>39</v>
      </c>
      <c r="BF15" s="524">
        <v>0</v>
      </c>
      <c r="BG15" s="213"/>
      <c r="BH15" s="294" t="s">
        <v>39</v>
      </c>
      <c r="BI15" s="295" t="s">
        <v>39</v>
      </c>
      <c r="BJ15" s="238">
        <v>0</v>
      </c>
      <c r="BK15" s="238"/>
      <c r="BL15" s="245">
        <v>86.7</v>
      </c>
      <c r="BM15" s="235"/>
      <c r="BN15" s="257">
        <v>3.924852874603893E-2</v>
      </c>
      <c r="BO15" s="235"/>
      <c r="BP15" s="294" t="s">
        <v>39</v>
      </c>
      <c r="BQ15" s="295" t="s">
        <v>39</v>
      </c>
      <c r="BR15" s="297">
        <v>0</v>
      </c>
      <c r="BS15" s="249"/>
      <c r="BT15" s="424" t="s">
        <v>39</v>
      </c>
      <c r="BU15" s="523" t="s">
        <v>39</v>
      </c>
      <c r="BV15" s="524">
        <v>0</v>
      </c>
      <c r="BW15" s="540"/>
      <c r="BX15" s="294" t="s">
        <v>39</v>
      </c>
      <c r="BY15" s="295" t="s">
        <v>39</v>
      </c>
      <c r="BZ15" s="524">
        <v>0</v>
      </c>
      <c r="CA15" s="213"/>
      <c r="CB15" s="294" t="s">
        <v>39</v>
      </c>
      <c r="CC15" s="295" t="s">
        <v>39</v>
      </c>
      <c r="CD15" s="238">
        <v>0</v>
      </c>
      <c r="CE15" s="238"/>
      <c r="CF15" s="526">
        <f t="shared" si="0"/>
        <v>351.6</v>
      </c>
      <c r="CG15" s="238"/>
      <c r="CH15" s="528">
        <f>CF15/8760</f>
        <v>4.0136986301369866E-2</v>
      </c>
      <c r="CI15" s="239"/>
      <c r="CJ15" s="424" t="s">
        <v>39</v>
      </c>
      <c r="CK15" s="523" t="s">
        <v>39</v>
      </c>
      <c r="CL15" s="524">
        <f t="shared" si="1"/>
        <v>0</v>
      </c>
      <c r="CM15" s="250"/>
      <c r="CN15" s="214" t="s">
        <v>39</v>
      </c>
      <c r="CO15" s="523" t="s">
        <v>39</v>
      </c>
      <c r="CP15" s="524">
        <f t="shared" si="2"/>
        <v>0</v>
      </c>
      <c r="CQ15" s="213"/>
      <c r="CR15" s="424" t="s">
        <v>39</v>
      </c>
      <c r="CS15" s="523" t="s">
        <v>39</v>
      </c>
      <c r="CT15" s="524">
        <f t="shared" si="3"/>
        <v>0</v>
      </c>
      <c r="CU15" s="213"/>
      <c r="CV15" s="424" t="s">
        <v>39</v>
      </c>
      <c r="CW15" s="523" t="s">
        <v>39</v>
      </c>
      <c r="CX15" s="524">
        <f t="shared" si="4"/>
        <v>0</v>
      </c>
      <c r="CY15" s="17"/>
      <c r="CZ15" s="530"/>
      <c r="DA15" s="531"/>
      <c r="DB15" s="532"/>
      <c r="DC15" s="533"/>
      <c r="DD15" s="524"/>
      <c r="DE15" s="238"/>
      <c r="DF15" s="294"/>
      <c r="DG15" s="295"/>
      <c r="DH15" s="524"/>
      <c r="DI15" s="213"/>
      <c r="DJ15" s="294"/>
      <c r="DK15" s="295"/>
      <c r="DL15" s="524"/>
      <c r="DM15" s="213"/>
      <c r="DN15" s="294"/>
      <c r="DO15" s="295"/>
      <c r="DP15" s="524"/>
      <c r="DQ15" s="534"/>
      <c r="DR15" s="253"/>
      <c r="DS15" s="535"/>
      <c r="DT15" s="294"/>
      <c r="DU15" s="295"/>
      <c r="DV15" s="527"/>
      <c r="DW15" s="528"/>
      <c r="DX15" s="536"/>
      <c r="DY15" s="537"/>
      <c r="DZ15" s="527"/>
      <c r="EA15" s="528"/>
      <c r="EB15" s="294"/>
      <c r="EC15" s="295"/>
      <c r="ED15" s="527"/>
      <c r="EE15" s="535"/>
      <c r="EF15" s="527"/>
      <c r="EG15" s="538"/>
      <c r="EH15" s="309"/>
      <c r="EI15" s="539"/>
    </row>
    <row r="16" spans="1:139" x14ac:dyDescent="0.25">
      <c r="A16" s="990"/>
      <c r="B16" s="541"/>
      <c r="C16" s="542" t="s">
        <v>42</v>
      </c>
      <c r="D16" s="245">
        <v>72.099999999999994</v>
      </c>
      <c r="E16" s="235"/>
      <c r="F16" s="257">
        <v>3.3027943197434718E-2</v>
      </c>
      <c r="G16" s="235"/>
      <c r="H16" s="294" t="s">
        <v>39</v>
      </c>
      <c r="I16" s="295" t="s">
        <v>39</v>
      </c>
      <c r="J16" s="297">
        <v>0</v>
      </c>
      <c r="K16" s="249"/>
      <c r="L16" s="424" t="s">
        <v>39</v>
      </c>
      <c r="M16" s="523" t="s">
        <v>39</v>
      </c>
      <c r="N16" s="524">
        <v>0</v>
      </c>
      <c r="O16" s="540"/>
      <c r="P16" s="294" t="s">
        <v>39</v>
      </c>
      <c r="Q16" s="295" t="s">
        <v>39</v>
      </c>
      <c r="R16" s="524">
        <v>0</v>
      </c>
      <c r="S16" s="213"/>
      <c r="T16" s="294" t="s">
        <v>39</v>
      </c>
      <c r="U16" s="295" t="s">
        <v>39</v>
      </c>
      <c r="V16" s="238">
        <v>0</v>
      </c>
      <c r="W16" s="238"/>
      <c r="X16" s="245">
        <v>72</v>
      </c>
      <c r="Y16" s="235"/>
      <c r="Z16" s="257">
        <v>3.2967032967032968E-2</v>
      </c>
      <c r="AA16" s="235"/>
      <c r="AB16" s="294" t="s">
        <v>39</v>
      </c>
      <c r="AC16" s="295" t="s">
        <v>39</v>
      </c>
      <c r="AD16" s="297">
        <v>0</v>
      </c>
      <c r="AE16" s="249"/>
      <c r="AF16" s="424" t="s">
        <v>39</v>
      </c>
      <c r="AG16" s="523" t="s">
        <v>39</v>
      </c>
      <c r="AH16" s="524">
        <v>0</v>
      </c>
      <c r="AI16" s="540"/>
      <c r="AJ16" s="294" t="s">
        <v>39</v>
      </c>
      <c r="AK16" s="295" t="s">
        <v>39</v>
      </c>
      <c r="AL16" s="524">
        <v>0</v>
      </c>
      <c r="AM16" s="213"/>
      <c r="AN16" s="294" t="s">
        <v>39</v>
      </c>
      <c r="AO16" s="295" t="s">
        <v>39</v>
      </c>
      <c r="AP16" s="238">
        <v>0</v>
      </c>
      <c r="AQ16" s="238"/>
      <c r="AR16" s="245">
        <v>73.599999999999994</v>
      </c>
      <c r="AS16" s="235"/>
      <c r="AT16" s="257">
        <v>3.3333333333333333E-2</v>
      </c>
      <c r="AU16" s="235"/>
      <c r="AV16" s="294" t="s">
        <v>39</v>
      </c>
      <c r="AW16" s="295" t="s">
        <v>39</v>
      </c>
      <c r="AX16" s="297">
        <v>0</v>
      </c>
      <c r="AY16" s="249"/>
      <c r="AZ16" s="424" t="s">
        <v>39</v>
      </c>
      <c r="BA16" s="523" t="s">
        <v>39</v>
      </c>
      <c r="BB16" s="524">
        <v>0</v>
      </c>
      <c r="BC16" s="540"/>
      <c r="BD16" s="294" t="s">
        <v>39</v>
      </c>
      <c r="BE16" s="295" t="s">
        <v>39</v>
      </c>
      <c r="BF16" s="524">
        <v>0</v>
      </c>
      <c r="BG16" s="213"/>
      <c r="BH16" s="294" t="s">
        <v>39</v>
      </c>
      <c r="BI16" s="295" t="s">
        <v>39</v>
      </c>
      <c r="BJ16" s="238">
        <v>0</v>
      </c>
      <c r="BK16" s="238"/>
      <c r="BL16" s="245">
        <v>72.400000000000006</v>
      </c>
      <c r="BM16" s="235"/>
      <c r="BN16" s="257">
        <v>3.2775011317338162E-2</v>
      </c>
      <c r="BO16" s="235"/>
      <c r="BP16" s="294" t="s">
        <v>39</v>
      </c>
      <c r="BQ16" s="295" t="s">
        <v>39</v>
      </c>
      <c r="BR16" s="297">
        <v>0</v>
      </c>
      <c r="BS16" s="249"/>
      <c r="BT16" s="424" t="s">
        <v>39</v>
      </c>
      <c r="BU16" s="523" t="s">
        <v>39</v>
      </c>
      <c r="BV16" s="524">
        <v>0</v>
      </c>
      <c r="BW16" s="540"/>
      <c r="BX16" s="294" t="s">
        <v>39</v>
      </c>
      <c r="BY16" s="295" t="s">
        <v>39</v>
      </c>
      <c r="BZ16" s="524">
        <v>0</v>
      </c>
      <c r="CA16" s="213"/>
      <c r="CB16" s="294" t="s">
        <v>39</v>
      </c>
      <c r="CC16" s="295" t="s">
        <v>39</v>
      </c>
      <c r="CD16" s="238">
        <v>0</v>
      </c>
      <c r="CE16" s="238"/>
      <c r="CF16" s="526">
        <f t="shared" si="0"/>
        <v>290.10000000000002</v>
      </c>
      <c r="CG16" s="238"/>
      <c r="CH16" s="528">
        <f>CF16/8760</f>
        <v>3.3116438356164388E-2</v>
      </c>
      <c r="CI16" s="239"/>
      <c r="CJ16" s="424" t="s">
        <v>39</v>
      </c>
      <c r="CK16" s="523" t="s">
        <v>39</v>
      </c>
      <c r="CL16" s="524">
        <f t="shared" si="1"/>
        <v>0</v>
      </c>
      <c r="CM16" s="250"/>
      <c r="CN16" s="214" t="s">
        <v>39</v>
      </c>
      <c r="CO16" s="523" t="s">
        <v>39</v>
      </c>
      <c r="CP16" s="524">
        <f t="shared" si="2"/>
        <v>0</v>
      </c>
      <c r="CQ16" s="213"/>
      <c r="CR16" s="424" t="s">
        <v>39</v>
      </c>
      <c r="CS16" s="523" t="s">
        <v>39</v>
      </c>
      <c r="CT16" s="524">
        <f t="shared" si="3"/>
        <v>0</v>
      </c>
      <c r="CU16" s="213"/>
      <c r="CV16" s="424" t="s">
        <v>39</v>
      </c>
      <c r="CW16" s="523" t="s">
        <v>39</v>
      </c>
      <c r="CX16" s="524">
        <f t="shared" si="4"/>
        <v>0</v>
      </c>
      <c r="CY16" s="17"/>
      <c r="CZ16" s="530"/>
      <c r="DA16" s="531"/>
      <c r="DB16" s="532"/>
      <c r="DC16" s="533"/>
      <c r="DD16" s="524"/>
      <c r="DE16" s="238"/>
      <c r="DF16" s="294"/>
      <c r="DG16" s="295"/>
      <c r="DH16" s="524"/>
      <c r="DI16" s="213"/>
      <c r="DJ16" s="294"/>
      <c r="DK16" s="295"/>
      <c r="DL16" s="524"/>
      <c r="DM16" s="213"/>
      <c r="DN16" s="294"/>
      <c r="DO16" s="295"/>
      <c r="DP16" s="524"/>
      <c r="DQ16" s="534"/>
      <c r="DR16" s="253"/>
      <c r="DS16" s="535"/>
      <c r="DT16" s="294"/>
      <c r="DU16" s="295"/>
      <c r="DV16" s="527"/>
      <c r="DW16" s="528"/>
      <c r="DX16" s="536"/>
      <c r="DY16" s="537"/>
      <c r="DZ16" s="527"/>
      <c r="EA16" s="528"/>
      <c r="EB16" s="294"/>
      <c r="EC16" s="295"/>
      <c r="ED16" s="527"/>
      <c r="EE16" s="535"/>
      <c r="EF16" s="527"/>
      <c r="EG16" s="538"/>
      <c r="EH16" s="309"/>
      <c r="EI16" s="539"/>
    </row>
    <row r="17" spans="1:139" s="209" customFormat="1" x14ac:dyDescent="0.25">
      <c r="A17" s="990"/>
      <c r="B17" s="541"/>
      <c r="C17" s="542" t="s">
        <v>43</v>
      </c>
      <c r="D17" s="245">
        <v>186.2</v>
      </c>
      <c r="E17" s="235"/>
      <c r="F17" s="257">
        <v>8.5295464956481895E-2</v>
      </c>
      <c r="G17" s="235"/>
      <c r="H17" s="294" t="s">
        <v>39</v>
      </c>
      <c r="I17" s="295" t="s">
        <v>39</v>
      </c>
      <c r="J17" s="297">
        <v>85242</v>
      </c>
      <c r="K17" s="249"/>
      <c r="L17" s="424" t="s">
        <v>39</v>
      </c>
      <c r="M17" s="523" t="s">
        <v>39</v>
      </c>
      <c r="N17" s="524">
        <v>85242</v>
      </c>
      <c r="O17" s="213"/>
      <c r="P17" s="294" t="s">
        <v>39</v>
      </c>
      <c r="Q17" s="295" t="s">
        <v>39</v>
      </c>
      <c r="R17" s="524">
        <v>0</v>
      </c>
      <c r="S17" s="213"/>
      <c r="T17" s="294" t="s">
        <v>39</v>
      </c>
      <c r="U17" s="295" t="s">
        <v>39</v>
      </c>
      <c r="V17" s="238">
        <v>457.79806659505908</v>
      </c>
      <c r="W17" s="238"/>
      <c r="X17" s="245">
        <v>186.2</v>
      </c>
      <c r="Y17" s="235"/>
      <c r="Z17" s="257">
        <v>8.5256410256410245E-2</v>
      </c>
      <c r="AA17" s="235"/>
      <c r="AB17" s="294" t="s">
        <v>39</v>
      </c>
      <c r="AC17" s="295" t="s">
        <v>39</v>
      </c>
      <c r="AD17" s="297">
        <v>66587</v>
      </c>
      <c r="AE17" s="249"/>
      <c r="AF17" s="424" t="s">
        <v>39</v>
      </c>
      <c r="AG17" s="523" t="s">
        <v>39</v>
      </c>
      <c r="AH17" s="524">
        <v>66587</v>
      </c>
      <c r="AI17" s="213"/>
      <c r="AJ17" s="294" t="s">
        <v>39</v>
      </c>
      <c r="AK17" s="295" t="s">
        <v>39</v>
      </c>
      <c r="AL17" s="524">
        <v>0</v>
      </c>
      <c r="AM17" s="213"/>
      <c r="AN17" s="294" t="s">
        <v>39</v>
      </c>
      <c r="AO17" s="295" t="s">
        <v>39</v>
      </c>
      <c r="AP17" s="238">
        <v>357.61009667024706</v>
      </c>
      <c r="AQ17" s="238"/>
      <c r="AR17" s="245">
        <v>190.2</v>
      </c>
      <c r="AS17" s="235"/>
      <c r="AT17" s="257">
        <v>8.6141304347826075E-2</v>
      </c>
      <c r="AU17" s="235"/>
      <c r="AV17" s="294" t="s">
        <v>39</v>
      </c>
      <c r="AW17" s="295" t="s">
        <v>39</v>
      </c>
      <c r="AX17" s="297">
        <v>88505</v>
      </c>
      <c r="AY17" s="249"/>
      <c r="AZ17" s="424" t="s">
        <v>39</v>
      </c>
      <c r="BA17" s="523" t="s">
        <v>39</v>
      </c>
      <c r="BB17" s="524">
        <v>88505</v>
      </c>
      <c r="BC17" s="213"/>
      <c r="BD17" s="294" t="s">
        <v>39</v>
      </c>
      <c r="BE17" s="295" t="s">
        <v>39</v>
      </c>
      <c r="BF17" s="524">
        <v>0</v>
      </c>
      <c r="BG17" s="213"/>
      <c r="BH17" s="294" t="s">
        <v>39</v>
      </c>
      <c r="BI17" s="295" t="s">
        <v>39</v>
      </c>
      <c r="BJ17" s="238">
        <v>465.32597266035754</v>
      </c>
      <c r="BK17" s="238"/>
      <c r="BL17" s="245">
        <v>188</v>
      </c>
      <c r="BM17" s="235"/>
      <c r="BN17" s="257">
        <v>8.5106382978723402E-2</v>
      </c>
      <c r="BO17" s="235"/>
      <c r="BP17" s="294" t="s">
        <v>39</v>
      </c>
      <c r="BQ17" s="295" t="s">
        <v>39</v>
      </c>
      <c r="BR17" s="297">
        <v>87781.2</v>
      </c>
      <c r="BS17" s="249"/>
      <c r="BT17" s="424" t="s">
        <v>39</v>
      </c>
      <c r="BU17" s="523" t="s">
        <v>39</v>
      </c>
      <c r="BV17" s="524">
        <v>87781.2</v>
      </c>
      <c r="BW17" s="213"/>
      <c r="BX17" s="294" t="s">
        <v>39</v>
      </c>
      <c r="BY17" s="295" t="s">
        <v>39</v>
      </c>
      <c r="BZ17" s="524">
        <v>0</v>
      </c>
      <c r="CA17" s="213"/>
      <c r="CB17" s="294" t="s">
        <v>39</v>
      </c>
      <c r="CC17" s="295" t="s">
        <v>39</v>
      </c>
      <c r="CD17" s="238">
        <v>466.92127659574464</v>
      </c>
      <c r="CE17" s="238"/>
      <c r="CF17" s="526">
        <f t="shared" si="0"/>
        <v>750.59999999999991</v>
      </c>
      <c r="CG17" s="238"/>
      <c r="CH17" s="528">
        <f>CF17/8760</f>
        <v>8.5684931506849304E-2</v>
      </c>
      <c r="CI17" s="239"/>
      <c r="CJ17" s="424" t="s">
        <v>39</v>
      </c>
      <c r="CK17" s="523" t="s">
        <v>39</v>
      </c>
      <c r="CL17" s="524">
        <f>BR17+AX17+AD17+J17</f>
        <v>328115.20000000001</v>
      </c>
      <c r="CM17" s="250"/>
      <c r="CN17" s="214" t="s">
        <v>39</v>
      </c>
      <c r="CO17" s="523" t="s">
        <v>39</v>
      </c>
      <c r="CP17" s="524">
        <f t="shared" si="2"/>
        <v>328115.20000000001</v>
      </c>
      <c r="CQ17" s="213"/>
      <c r="CR17" s="424" t="s">
        <v>39</v>
      </c>
      <c r="CS17" s="523" t="s">
        <v>39</v>
      </c>
      <c r="CT17" s="524">
        <f t="shared" si="3"/>
        <v>0</v>
      </c>
      <c r="CU17" s="213"/>
      <c r="CV17" s="424" t="s">
        <v>39</v>
      </c>
      <c r="CW17" s="523" t="s">
        <v>39</v>
      </c>
      <c r="CX17" s="524">
        <f t="shared" si="4"/>
        <v>437.13722355448982</v>
      </c>
      <c r="CY17" s="441"/>
      <c r="CZ17" s="530"/>
      <c r="DA17" s="531"/>
      <c r="DB17" s="532"/>
      <c r="DC17" s="533"/>
      <c r="DD17" s="524"/>
      <c r="DE17" s="238"/>
      <c r="DF17" s="294"/>
      <c r="DG17" s="295"/>
      <c r="DH17" s="524"/>
      <c r="DI17" s="213"/>
      <c r="DJ17" s="294"/>
      <c r="DK17" s="295"/>
      <c r="DL17" s="524"/>
      <c r="DM17" s="213"/>
      <c r="DN17" s="294"/>
      <c r="DO17" s="295"/>
      <c r="DP17" s="524"/>
      <c r="DQ17" s="534"/>
      <c r="DR17" s="253"/>
      <c r="DS17" s="535"/>
      <c r="DT17" s="294"/>
      <c r="DU17" s="295"/>
      <c r="DV17" s="527"/>
      <c r="DW17" s="528"/>
      <c r="DX17" s="536"/>
      <c r="DY17" s="537"/>
      <c r="DZ17" s="527"/>
      <c r="EA17" s="528"/>
      <c r="EB17" s="294"/>
      <c r="EC17" s="295"/>
      <c r="ED17" s="527"/>
      <c r="EE17" s="535"/>
      <c r="EF17" s="527"/>
      <c r="EG17" s="538"/>
      <c r="EH17" s="296"/>
      <c r="EI17" s="260"/>
    </row>
    <row r="18" spans="1:139" x14ac:dyDescent="0.25">
      <c r="A18" s="990"/>
      <c r="B18" s="521"/>
      <c r="C18" s="522" t="s">
        <v>44</v>
      </c>
      <c r="D18" s="245">
        <v>17.399999999999999</v>
      </c>
      <c r="E18" s="235"/>
      <c r="F18" s="257">
        <v>7.9706825469537321E-3</v>
      </c>
      <c r="G18" s="235"/>
      <c r="H18" s="294" t="s">
        <v>39</v>
      </c>
      <c r="I18" s="295" t="s">
        <v>39</v>
      </c>
      <c r="J18" s="297">
        <v>1979.1200000000001</v>
      </c>
      <c r="K18" s="249"/>
      <c r="L18" s="424" t="s">
        <v>39</v>
      </c>
      <c r="M18" s="523" t="s">
        <v>39</v>
      </c>
      <c r="N18" s="524">
        <v>1979.1200000000001</v>
      </c>
      <c r="O18" s="540"/>
      <c r="P18" s="294" t="s">
        <v>39</v>
      </c>
      <c r="Q18" s="295" t="s">
        <v>39</v>
      </c>
      <c r="R18" s="524">
        <v>0</v>
      </c>
      <c r="S18" s="213"/>
      <c r="T18" s="294" t="s">
        <v>39</v>
      </c>
      <c r="U18" s="295" t="s">
        <v>39</v>
      </c>
      <c r="V18" s="238">
        <v>113.74252873563221</v>
      </c>
      <c r="W18" s="238"/>
      <c r="X18" s="245">
        <v>17.3</v>
      </c>
      <c r="Y18" s="235"/>
      <c r="Z18" s="257">
        <v>7.9212454212454209E-3</v>
      </c>
      <c r="AA18" s="235"/>
      <c r="AB18" s="294" t="s">
        <v>39</v>
      </c>
      <c r="AC18" s="295" t="s">
        <v>39</v>
      </c>
      <c r="AD18" s="297">
        <v>1970.8</v>
      </c>
      <c r="AE18" s="249"/>
      <c r="AF18" s="424" t="s">
        <v>39</v>
      </c>
      <c r="AG18" s="523" t="s">
        <v>39</v>
      </c>
      <c r="AH18" s="524">
        <v>1970.8</v>
      </c>
      <c r="AI18" s="540"/>
      <c r="AJ18" s="294" t="s">
        <v>39</v>
      </c>
      <c r="AK18" s="295" t="s">
        <v>39</v>
      </c>
      <c r="AL18" s="524">
        <v>0</v>
      </c>
      <c r="AM18" s="213"/>
      <c r="AN18" s="294" t="s">
        <v>39</v>
      </c>
      <c r="AO18" s="295" t="s">
        <v>39</v>
      </c>
      <c r="AP18" s="238">
        <v>113.91907514450867</v>
      </c>
      <c r="AQ18" s="238"/>
      <c r="AR18" s="245">
        <v>17.8</v>
      </c>
      <c r="AS18" s="235"/>
      <c r="AT18" s="257">
        <v>8.0615942028985504E-3</v>
      </c>
      <c r="AU18" s="235"/>
      <c r="AV18" s="294" t="s">
        <v>39</v>
      </c>
      <c r="AW18" s="295" t="s">
        <v>39</v>
      </c>
      <c r="AX18" s="297">
        <v>1976</v>
      </c>
      <c r="AY18" s="249"/>
      <c r="AZ18" s="424" t="s">
        <v>39</v>
      </c>
      <c r="BA18" s="523" t="s">
        <v>39</v>
      </c>
      <c r="BB18" s="524">
        <v>1976</v>
      </c>
      <c r="BC18" s="540"/>
      <c r="BD18" s="294" t="s">
        <v>39</v>
      </c>
      <c r="BE18" s="295" t="s">
        <v>39</v>
      </c>
      <c r="BF18" s="524">
        <v>0</v>
      </c>
      <c r="BG18" s="213"/>
      <c r="BH18" s="294" t="s">
        <v>39</v>
      </c>
      <c r="BI18" s="295" t="s">
        <v>39</v>
      </c>
      <c r="BJ18" s="238">
        <v>111.01123595505618</v>
      </c>
      <c r="BK18" s="238"/>
      <c r="BL18" s="245">
        <v>17.600000000000001</v>
      </c>
      <c r="BM18" s="235"/>
      <c r="BN18" s="257">
        <v>7.9674060660932557E-3</v>
      </c>
      <c r="BO18" s="235"/>
      <c r="BP18" s="294" t="s">
        <v>39</v>
      </c>
      <c r="BQ18" s="295" t="s">
        <v>39</v>
      </c>
      <c r="BR18" s="297">
        <v>1973.92</v>
      </c>
      <c r="BS18" s="249"/>
      <c r="BT18" s="424" t="s">
        <v>39</v>
      </c>
      <c r="BU18" s="523" t="s">
        <v>39</v>
      </c>
      <c r="BV18" s="524">
        <v>1973.92</v>
      </c>
      <c r="BW18" s="540"/>
      <c r="BX18" s="294" t="s">
        <v>39</v>
      </c>
      <c r="BY18" s="295" t="s">
        <v>39</v>
      </c>
      <c r="BZ18" s="524">
        <v>0</v>
      </c>
      <c r="CA18" s="213"/>
      <c r="CB18" s="294" t="s">
        <v>39</v>
      </c>
      <c r="CC18" s="295" t="s">
        <v>39</v>
      </c>
      <c r="CD18" s="238">
        <v>112.15454545454546</v>
      </c>
      <c r="CE18" s="238"/>
      <c r="CF18" s="526">
        <f t="shared" si="0"/>
        <v>70.099999999999994</v>
      </c>
      <c r="CG18" s="238"/>
      <c r="CH18" s="528">
        <f>CF18/8760</f>
        <v>8.0022831050228296E-3</v>
      </c>
      <c r="CI18" s="239"/>
      <c r="CJ18" s="424" t="s">
        <v>39</v>
      </c>
      <c r="CK18" s="523" t="s">
        <v>39</v>
      </c>
      <c r="CL18" s="524">
        <f t="shared" si="1"/>
        <v>7899.84</v>
      </c>
      <c r="CM18" s="250"/>
      <c r="CN18" s="214" t="s">
        <v>39</v>
      </c>
      <c r="CO18" s="523" t="s">
        <v>39</v>
      </c>
      <c r="CP18" s="524">
        <f t="shared" si="2"/>
        <v>7899.84</v>
      </c>
      <c r="CQ18" s="213"/>
      <c r="CR18" s="424" t="s">
        <v>39</v>
      </c>
      <c r="CS18" s="523" t="s">
        <v>39</v>
      </c>
      <c r="CT18" s="524">
        <f t="shared" si="3"/>
        <v>0</v>
      </c>
      <c r="CU18" s="213"/>
      <c r="CV18" s="424" t="s">
        <v>39</v>
      </c>
      <c r="CW18" s="523" t="s">
        <v>39</v>
      </c>
      <c r="CX18" s="524">
        <f t="shared" si="4"/>
        <v>112.6938659058488</v>
      </c>
      <c r="CY18" s="17"/>
      <c r="CZ18" s="530"/>
      <c r="DA18" s="531"/>
      <c r="DB18" s="532"/>
      <c r="DC18" s="533"/>
      <c r="DD18" s="524"/>
      <c r="DE18" s="238"/>
      <c r="DF18" s="294"/>
      <c r="DG18" s="295"/>
      <c r="DH18" s="524"/>
      <c r="DI18" s="213"/>
      <c r="DJ18" s="294"/>
      <c r="DK18" s="295"/>
      <c r="DL18" s="524"/>
      <c r="DM18" s="213"/>
      <c r="DN18" s="294"/>
      <c r="DO18" s="295"/>
      <c r="DP18" s="524"/>
      <c r="DQ18" s="534"/>
      <c r="DR18" s="253"/>
      <c r="DS18" s="535"/>
      <c r="DT18" s="294"/>
      <c r="DU18" s="295"/>
      <c r="DV18" s="527"/>
      <c r="DW18" s="528"/>
      <c r="DX18" s="536"/>
      <c r="DY18" s="537"/>
      <c r="DZ18" s="527"/>
      <c r="EA18" s="528"/>
      <c r="EB18" s="294"/>
      <c r="EC18" s="295"/>
      <c r="ED18" s="527"/>
      <c r="EE18" s="535"/>
      <c r="EF18" s="527"/>
      <c r="EG18" s="538"/>
      <c r="EH18" s="309"/>
      <c r="EI18" s="539"/>
    </row>
    <row r="19" spans="1:139" ht="39.6" customHeight="1" x14ac:dyDescent="0.25">
      <c r="A19" s="990"/>
      <c r="B19" s="1049" t="s">
        <v>45</v>
      </c>
      <c r="C19" s="1050"/>
      <c r="D19" s="298">
        <v>824.30000000000007</v>
      </c>
      <c r="E19" s="299"/>
      <c r="F19" s="300">
        <v>7.4957488019350912E-2</v>
      </c>
      <c r="G19" s="299"/>
      <c r="H19" s="301" t="s">
        <v>39</v>
      </c>
      <c r="I19" s="302" t="s">
        <v>39</v>
      </c>
      <c r="J19" s="303">
        <v>287753.63157894736</v>
      </c>
      <c r="K19" s="543"/>
      <c r="L19" s="425" t="s">
        <v>39</v>
      </c>
      <c r="M19" s="544" t="s">
        <v>39</v>
      </c>
      <c r="N19" s="545">
        <v>287753.63157894736</v>
      </c>
      <c r="O19" s="546"/>
      <c r="P19" s="301" t="s">
        <v>39</v>
      </c>
      <c r="Q19" s="302" t="s">
        <v>39</v>
      </c>
      <c r="R19" s="545">
        <v>0</v>
      </c>
      <c r="S19" s="546"/>
      <c r="T19" s="301" t="s">
        <v>39</v>
      </c>
      <c r="U19" s="302" t="s">
        <v>39</v>
      </c>
      <c r="V19" s="547">
        <v>349.08847698525699</v>
      </c>
      <c r="W19" s="547"/>
      <c r="X19" s="298">
        <v>804.90000000000009</v>
      </c>
      <c r="Y19" s="299"/>
      <c r="Z19" s="300">
        <v>7.316009052981759E-2</v>
      </c>
      <c r="AA19" s="299"/>
      <c r="AB19" s="301" t="s">
        <v>39</v>
      </c>
      <c r="AC19" s="302" t="s">
        <v>39</v>
      </c>
      <c r="AD19" s="303">
        <v>279776.26315789472</v>
      </c>
      <c r="AE19" s="543"/>
      <c r="AF19" s="425" t="s">
        <v>39</v>
      </c>
      <c r="AG19" s="544" t="s">
        <v>39</v>
      </c>
      <c r="AH19" s="545">
        <v>279776.26315789472</v>
      </c>
      <c r="AI19" s="546"/>
      <c r="AJ19" s="301" t="s">
        <v>39</v>
      </c>
      <c r="AK19" s="302" t="s">
        <v>39</v>
      </c>
      <c r="AL19" s="545">
        <v>0</v>
      </c>
      <c r="AM19" s="546"/>
      <c r="AN19" s="301" t="s">
        <v>39</v>
      </c>
      <c r="AO19" s="302" t="s">
        <v>39</v>
      </c>
      <c r="AP19" s="547">
        <v>347.59133203863172</v>
      </c>
      <c r="AQ19" s="547"/>
      <c r="AR19" s="298">
        <v>771.7</v>
      </c>
      <c r="AS19" s="299"/>
      <c r="AT19" s="300">
        <v>6.9479332667080826E-2</v>
      </c>
      <c r="AU19" s="299"/>
      <c r="AV19" s="301" t="s">
        <v>39</v>
      </c>
      <c r="AW19" s="302" t="s">
        <v>39</v>
      </c>
      <c r="AX19" s="303">
        <v>247772.26315789472</v>
      </c>
      <c r="AY19" s="543"/>
      <c r="AZ19" s="425" t="s">
        <v>39</v>
      </c>
      <c r="BA19" s="544" t="s">
        <v>39</v>
      </c>
      <c r="BB19" s="545">
        <v>247772.26315789472</v>
      </c>
      <c r="BC19" s="546"/>
      <c r="BD19" s="301" t="s">
        <v>39</v>
      </c>
      <c r="BE19" s="302" t="s">
        <v>39</v>
      </c>
      <c r="BF19" s="545">
        <v>0</v>
      </c>
      <c r="BG19" s="546"/>
      <c r="BH19" s="301" t="s">
        <v>39</v>
      </c>
      <c r="BI19" s="302" t="s">
        <v>39</v>
      </c>
      <c r="BJ19" s="547">
        <v>321.07329682246302</v>
      </c>
      <c r="BK19" s="547"/>
      <c r="BL19" s="298">
        <v>971.59999999999991</v>
      </c>
      <c r="BM19" s="299"/>
      <c r="BN19" s="300">
        <v>8.7555984103668591E-2</v>
      </c>
      <c r="BO19" s="299"/>
      <c r="BP19" s="301" t="s">
        <v>39</v>
      </c>
      <c r="BQ19" s="302" t="s">
        <v>39</v>
      </c>
      <c r="BR19" s="303">
        <v>284753.84210526315</v>
      </c>
      <c r="BS19" s="543"/>
      <c r="BT19" s="425" t="s">
        <v>39</v>
      </c>
      <c r="BU19" s="544" t="s">
        <v>39</v>
      </c>
      <c r="BV19" s="545">
        <v>284753.84210526315</v>
      </c>
      <c r="BW19" s="546"/>
      <c r="BX19" s="301" t="s">
        <v>39</v>
      </c>
      <c r="BY19" s="302" t="s">
        <v>39</v>
      </c>
      <c r="BZ19" s="545">
        <v>0</v>
      </c>
      <c r="CA19" s="546"/>
      <c r="CB19" s="301" t="s">
        <v>39</v>
      </c>
      <c r="CC19" s="302" t="s">
        <v>39</v>
      </c>
      <c r="CD19" s="547">
        <v>293.07723559619512</v>
      </c>
      <c r="CE19" s="547"/>
      <c r="CF19" s="548">
        <f t="shared" si="0"/>
        <v>3372.5</v>
      </c>
      <c r="CG19" s="547"/>
      <c r="CH19" s="300">
        <f>CF19/44202.6</f>
        <v>7.6296416952848931E-2</v>
      </c>
      <c r="CI19" s="549"/>
      <c r="CJ19" s="425" t="s">
        <v>39</v>
      </c>
      <c r="CK19" s="544" t="s">
        <v>39</v>
      </c>
      <c r="CL19" s="545">
        <f t="shared" si="1"/>
        <v>1100056</v>
      </c>
      <c r="CM19" s="550"/>
      <c r="CN19" s="551" t="s">
        <v>39</v>
      </c>
      <c r="CO19" s="544" t="s">
        <v>39</v>
      </c>
      <c r="CP19" s="545">
        <f t="shared" si="2"/>
        <v>1100056</v>
      </c>
      <c r="CQ19" s="546"/>
      <c r="CR19" s="425" t="s">
        <v>39</v>
      </c>
      <c r="CS19" s="544" t="s">
        <v>39</v>
      </c>
      <c r="CT19" s="545">
        <f t="shared" si="3"/>
        <v>0</v>
      </c>
      <c r="CU19" s="546"/>
      <c r="CV19" s="425" t="s">
        <v>39</v>
      </c>
      <c r="CW19" s="544" t="s">
        <v>39</v>
      </c>
      <c r="CX19" s="545">
        <f t="shared" si="4"/>
        <v>326.18413639733137</v>
      </c>
      <c r="CY19" s="18"/>
      <c r="CZ19" s="552"/>
      <c r="DA19" s="553"/>
      <c r="DB19" s="554"/>
      <c r="DC19" s="555"/>
      <c r="DD19" s="545"/>
      <c r="DE19" s="547"/>
      <c r="DF19" s="301"/>
      <c r="DG19" s="302"/>
      <c r="DH19" s="545"/>
      <c r="DI19" s="546"/>
      <c r="DJ19" s="301"/>
      <c r="DK19" s="302"/>
      <c r="DL19" s="545"/>
      <c r="DM19" s="546"/>
      <c r="DN19" s="301"/>
      <c r="DO19" s="302"/>
      <c r="DP19" s="545"/>
      <c r="DQ19" s="556"/>
      <c r="DR19" s="557"/>
      <c r="DS19" s="558"/>
      <c r="DT19" s="301"/>
      <c r="DU19" s="302"/>
      <c r="DV19" s="514"/>
      <c r="DW19" s="559"/>
      <c r="DX19" s="551"/>
      <c r="DY19" s="560"/>
      <c r="DZ19" s="514"/>
      <c r="EA19" s="559"/>
      <c r="EB19" s="301"/>
      <c r="EC19" s="302"/>
      <c r="ED19" s="514"/>
      <c r="EE19" s="558"/>
      <c r="EF19" s="514"/>
      <c r="EG19" s="561"/>
      <c r="EH19" s="562"/>
      <c r="EI19" s="563"/>
    </row>
    <row r="20" spans="1:139" x14ac:dyDescent="0.25">
      <c r="A20" s="990"/>
      <c r="B20" s="521"/>
      <c r="C20" s="522" t="s">
        <v>40</v>
      </c>
      <c r="D20" s="245">
        <v>293.90000000000003</v>
      </c>
      <c r="E20" s="235"/>
      <c r="F20" s="257">
        <v>0.13463124141090244</v>
      </c>
      <c r="G20" s="235"/>
      <c r="H20" s="304" t="s">
        <v>39</v>
      </c>
      <c r="I20" s="237" t="s">
        <v>39</v>
      </c>
      <c r="J20" s="296">
        <v>141869</v>
      </c>
      <c r="K20" s="213"/>
      <c r="L20" s="424" t="s">
        <v>39</v>
      </c>
      <c r="M20" s="523" t="s">
        <v>39</v>
      </c>
      <c r="N20" s="524">
        <v>141869</v>
      </c>
      <c r="O20" s="525"/>
      <c r="P20" s="304" t="s">
        <v>39</v>
      </c>
      <c r="Q20" s="237" t="s">
        <v>39</v>
      </c>
      <c r="R20" s="524">
        <v>0</v>
      </c>
      <c r="S20" s="213"/>
      <c r="T20" s="304" t="s">
        <v>39</v>
      </c>
      <c r="U20" s="237" t="s">
        <v>39</v>
      </c>
      <c r="V20" s="238">
        <v>482.7118067369853</v>
      </c>
      <c r="W20" s="238"/>
      <c r="X20" s="245">
        <v>284.40000000000003</v>
      </c>
      <c r="Y20" s="235"/>
      <c r="Z20" s="257">
        <v>0.13021978021978023</v>
      </c>
      <c r="AA20" s="235"/>
      <c r="AB20" s="304" t="s">
        <v>39</v>
      </c>
      <c r="AC20" s="237" t="s">
        <v>39</v>
      </c>
      <c r="AD20" s="296">
        <v>136201</v>
      </c>
      <c r="AE20" s="213"/>
      <c r="AF20" s="424" t="s">
        <v>39</v>
      </c>
      <c r="AG20" s="523" t="s">
        <v>39</v>
      </c>
      <c r="AH20" s="524">
        <v>136201</v>
      </c>
      <c r="AI20" s="525"/>
      <c r="AJ20" s="304" t="s">
        <v>39</v>
      </c>
      <c r="AK20" s="237" t="s">
        <v>39</v>
      </c>
      <c r="AL20" s="524">
        <v>0</v>
      </c>
      <c r="AM20" s="213"/>
      <c r="AN20" s="304" t="s">
        <v>39</v>
      </c>
      <c r="AO20" s="237" t="s">
        <v>39</v>
      </c>
      <c r="AP20" s="238">
        <v>478.90646976090011</v>
      </c>
      <c r="AQ20" s="238"/>
      <c r="AR20" s="245">
        <v>243.50000000000003</v>
      </c>
      <c r="AS20" s="235"/>
      <c r="AT20" s="257">
        <v>0.11028079710144929</v>
      </c>
      <c r="AU20" s="235"/>
      <c r="AV20" s="304" t="s">
        <v>39</v>
      </c>
      <c r="AW20" s="237" t="s">
        <v>39</v>
      </c>
      <c r="AX20" s="296">
        <v>107373</v>
      </c>
      <c r="AY20" s="213"/>
      <c r="AZ20" s="424" t="s">
        <v>39</v>
      </c>
      <c r="BA20" s="523" t="s">
        <v>39</v>
      </c>
      <c r="BB20" s="524">
        <v>107373</v>
      </c>
      <c r="BC20" s="525"/>
      <c r="BD20" s="304" t="s">
        <v>39</v>
      </c>
      <c r="BE20" s="237" t="s">
        <v>39</v>
      </c>
      <c r="BF20" s="524">
        <v>0</v>
      </c>
      <c r="BG20" s="213"/>
      <c r="BH20" s="304" t="s">
        <v>39</v>
      </c>
      <c r="BI20" s="237" t="s">
        <v>39</v>
      </c>
      <c r="BJ20" s="238">
        <v>440.95687885010261</v>
      </c>
      <c r="BK20" s="238"/>
      <c r="BL20" s="245">
        <v>275.3</v>
      </c>
      <c r="BM20" s="235"/>
      <c r="BN20" s="257">
        <v>0.12462652784065188</v>
      </c>
      <c r="BO20" s="235"/>
      <c r="BP20" s="304" t="s">
        <v>39</v>
      </c>
      <c r="BQ20" s="237" t="s">
        <v>39</v>
      </c>
      <c r="BR20" s="296">
        <v>137239</v>
      </c>
      <c r="BS20" s="213"/>
      <c r="BT20" s="424" t="s">
        <v>39</v>
      </c>
      <c r="BU20" s="523" t="s">
        <v>39</v>
      </c>
      <c r="BV20" s="524">
        <v>137239</v>
      </c>
      <c r="BW20" s="525"/>
      <c r="BX20" s="304" t="s">
        <v>39</v>
      </c>
      <c r="BY20" s="237" t="s">
        <v>39</v>
      </c>
      <c r="BZ20" s="524">
        <v>0</v>
      </c>
      <c r="CA20" s="213"/>
      <c r="CB20" s="304" t="s">
        <v>39</v>
      </c>
      <c r="CC20" s="237" t="s">
        <v>39</v>
      </c>
      <c r="CD20" s="238">
        <v>498.50708318198326</v>
      </c>
      <c r="CE20" s="238"/>
      <c r="CF20" s="526">
        <f t="shared" si="0"/>
        <v>1097.1000000000001</v>
      </c>
      <c r="CG20" s="238"/>
      <c r="CH20" s="257">
        <f t="shared" ref="CH20:CH61" si="5">CF20/8760</f>
        <v>0.12523972602739727</v>
      </c>
      <c r="CI20" s="239"/>
      <c r="CJ20" s="424" t="s">
        <v>39</v>
      </c>
      <c r="CK20" s="523" t="s">
        <v>39</v>
      </c>
      <c r="CL20" s="524">
        <f t="shared" si="1"/>
        <v>522682</v>
      </c>
      <c r="CM20" s="250"/>
      <c r="CN20" s="214" t="s">
        <v>39</v>
      </c>
      <c r="CO20" s="523" t="s">
        <v>39</v>
      </c>
      <c r="CP20" s="524">
        <f t="shared" si="2"/>
        <v>522682</v>
      </c>
      <c r="CQ20" s="213"/>
      <c r="CR20" s="424" t="s">
        <v>39</v>
      </c>
      <c r="CS20" s="523" t="s">
        <v>39</v>
      </c>
      <c r="CT20" s="524">
        <f t="shared" si="3"/>
        <v>0</v>
      </c>
      <c r="CU20" s="213"/>
      <c r="CV20" s="424" t="s">
        <v>39</v>
      </c>
      <c r="CW20" s="523" t="s">
        <v>39</v>
      </c>
      <c r="CX20" s="524">
        <f t="shared" si="4"/>
        <v>476.42147479719256</v>
      </c>
      <c r="CY20" s="17"/>
      <c r="CZ20" s="530"/>
      <c r="DA20" s="531"/>
      <c r="DB20" s="532"/>
      <c r="DC20" s="533"/>
      <c r="DD20" s="524"/>
      <c r="DE20" s="238"/>
      <c r="DF20" s="304"/>
      <c r="DG20" s="237"/>
      <c r="DH20" s="524"/>
      <c r="DI20" s="213"/>
      <c r="DJ20" s="304"/>
      <c r="DK20" s="237"/>
      <c r="DL20" s="524"/>
      <c r="DM20" s="213"/>
      <c r="DN20" s="304"/>
      <c r="DO20" s="237"/>
      <c r="DP20" s="524"/>
      <c r="DQ20" s="534"/>
      <c r="DR20" s="253"/>
      <c r="DS20" s="535"/>
      <c r="DT20" s="304"/>
      <c r="DU20" s="237"/>
      <c r="DV20" s="527"/>
      <c r="DW20" s="528"/>
      <c r="DX20" s="536"/>
      <c r="DY20" s="537"/>
      <c r="DZ20" s="527"/>
      <c r="EA20" s="528"/>
      <c r="EB20" s="304"/>
      <c r="EC20" s="237"/>
      <c r="ED20" s="527"/>
      <c r="EE20" s="535"/>
      <c r="EF20" s="527"/>
      <c r="EG20" s="538"/>
      <c r="EH20" s="309"/>
      <c r="EI20" s="539"/>
    </row>
    <row r="21" spans="1:139" x14ac:dyDescent="0.25">
      <c r="A21" s="990"/>
      <c r="B21" s="541"/>
      <c r="C21" s="542" t="s">
        <v>41</v>
      </c>
      <c r="D21" s="245">
        <v>3.2</v>
      </c>
      <c r="E21" s="235"/>
      <c r="F21" s="257">
        <v>1.4658726523133303E-3</v>
      </c>
      <c r="G21" s="235"/>
      <c r="H21" s="304" t="s">
        <v>39</v>
      </c>
      <c r="I21" s="237" t="s">
        <v>39</v>
      </c>
      <c r="J21" s="296">
        <v>3772.6315789473683</v>
      </c>
      <c r="K21" s="213"/>
      <c r="L21" s="424" t="s">
        <v>39</v>
      </c>
      <c r="M21" s="523" t="s">
        <v>39</v>
      </c>
      <c r="N21" s="524">
        <v>3772.6315789473683</v>
      </c>
      <c r="O21" s="525"/>
      <c r="P21" s="304" t="s">
        <v>39</v>
      </c>
      <c r="Q21" s="237" t="s">
        <v>39</v>
      </c>
      <c r="R21" s="524">
        <v>0</v>
      </c>
      <c r="S21" s="213"/>
      <c r="T21" s="304" t="s">
        <v>39</v>
      </c>
      <c r="U21" s="237" t="s">
        <v>39</v>
      </c>
      <c r="V21" s="238">
        <v>1178.9473684210525</v>
      </c>
      <c r="W21" s="238"/>
      <c r="X21" s="245">
        <v>2.6</v>
      </c>
      <c r="Y21" s="235"/>
      <c r="Z21" s="257">
        <v>1.1904761904761906E-3</v>
      </c>
      <c r="AA21" s="235"/>
      <c r="AB21" s="304" t="s">
        <v>39</v>
      </c>
      <c r="AC21" s="237" t="s">
        <v>39</v>
      </c>
      <c r="AD21" s="296">
        <v>3065.2631578947367</v>
      </c>
      <c r="AE21" s="213"/>
      <c r="AF21" s="424" t="s">
        <v>39</v>
      </c>
      <c r="AG21" s="523" t="s">
        <v>39</v>
      </c>
      <c r="AH21" s="524">
        <v>3065.2631578947367</v>
      </c>
      <c r="AI21" s="525"/>
      <c r="AJ21" s="304" t="s">
        <v>39</v>
      </c>
      <c r="AK21" s="237" t="s">
        <v>39</v>
      </c>
      <c r="AL21" s="524">
        <v>0</v>
      </c>
      <c r="AM21" s="213"/>
      <c r="AN21" s="304" t="s">
        <v>39</v>
      </c>
      <c r="AO21" s="237" t="s">
        <v>39</v>
      </c>
      <c r="AP21" s="238">
        <v>1178.9473684210525</v>
      </c>
      <c r="AQ21" s="238"/>
      <c r="AR21" s="245">
        <v>2.6</v>
      </c>
      <c r="AS21" s="235"/>
      <c r="AT21" s="257">
        <v>1.177536231884058E-3</v>
      </c>
      <c r="AU21" s="235"/>
      <c r="AV21" s="304" t="s">
        <v>39</v>
      </c>
      <c r="AW21" s="237" t="s">
        <v>39</v>
      </c>
      <c r="AX21" s="296">
        <v>3065.2631578947367</v>
      </c>
      <c r="AY21" s="213"/>
      <c r="AZ21" s="424" t="s">
        <v>39</v>
      </c>
      <c r="BA21" s="523" t="s">
        <v>39</v>
      </c>
      <c r="BB21" s="524">
        <v>3065.2631578947367</v>
      </c>
      <c r="BC21" s="525"/>
      <c r="BD21" s="304" t="s">
        <v>39</v>
      </c>
      <c r="BE21" s="237" t="s">
        <v>39</v>
      </c>
      <c r="BF21" s="524">
        <v>0</v>
      </c>
      <c r="BG21" s="213"/>
      <c r="BH21" s="304" t="s">
        <v>39</v>
      </c>
      <c r="BI21" s="237" t="s">
        <v>39</v>
      </c>
      <c r="BJ21" s="238">
        <v>1178.9473684210525</v>
      </c>
      <c r="BK21" s="238"/>
      <c r="BL21" s="245">
        <v>3</v>
      </c>
      <c r="BM21" s="235"/>
      <c r="BN21" s="257">
        <v>1.358080579447714E-3</v>
      </c>
      <c r="BO21" s="235"/>
      <c r="BP21" s="304" t="s">
        <v>39</v>
      </c>
      <c r="BQ21" s="237" t="s">
        <v>39</v>
      </c>
      <c r="BR21" s="296">
        <v>3536.8421052631575</v>
      </c>
      <c r="BS21" s="213"/>
      <c r="BT21" s="424" t="s">
        <v>39</v>
      </c>
      <c r="BU21" s="523" t="s">
        <v>39</v>
      </c>
      <c r="BV21" s="524">
        <v>3536.8421052631575</v>
      </c>
      <c r="BW21" s="525"/>
      <c r="BX21" s="304" t="s">
        <v>39</v>
      </c>
      <c r="BY21" s="237" t="s">
        <v>39</v>
      </c>
      <c r="BZ21" s="524">
        <v>0</v>
      </c>
      <c r="CA21" s="213"/>
      <c r="CB21" s="304" t="s">
        <v>39</v>
      </c>
      <c r="CC21" s="237" t="s">
        <v>39</v>
      </c>
      <c r="CD21" s="238">
        <v>1178.9473684210525</v>
      </c>
      <c r="CE21" s="238"/>
      <c r="CF21" s="526">
        <f t="shared" si="0"/>
        <v>11.399999999999999</v>
      </c>
      <c r="CG21" s="238"/>
      <c r="CH21" s="257">
        <f t="shared" si="5"/>
        <v>1.3013698630136984E-3</v>
      </c>
      <c r="CI21" s="239"/>
      <c r="CJ21" s="424" t="s">
        <v>39</v>
      </c>
      <c r="CK21" s="523" t="s">
        <v>39</v>
      </c>
      <c r="CL21" s="524">
        <f t="shared" si="1"/>
        <v>13439.999999999998</v>
      </c>
      <c r="CM21" s="250"/>
      <c r="CN21" s="214" t="s">
        <v>39</v>
      </c>
      <c r="CO21" s="523" t="s">
        <v>39</v>
      </c>
      <c r="CP21" s="524">
        <f t="shared" si="2"/>
        <v>13439.999999999998</v>
      </c>
      <c r="CQ21" s="213"/>
      <c r="CR21" s="424" t="s">
        <v>39</v>
      </c>
      <c r="CS21" s="523" t="s">
        <v>39</v>
      </c>
      <c r="CT21" s="524">
        <f t="shared" si="3"/>
        <v>0</v>
      </c>
      <c r="CU21" s="213"/>
      <c r="CV21" s="424" t="s">
        <v>39</v>
      </c>
      <c r="CW21" s="523" t="s">
        <v>39</v>
      </c>
      <c r="CX21" s="524">
        <f t="shared" si="4"/>
        <v>1178.9473684210527</v>
      </c>
      <c r="CY21" s="17"/>
      <c r="CZ21" s="530"/>
      <c r="DA21" s="531"/>
      <c r="DB21" s="532"/>
      <c r="DC21" s="533"/>
      <c r="DD21" s="524"/>
      <c r="DE21" s="238"/>
      <c r="DF21" s="304"/>
      <c r="DG21" s="237"/>
      <c r="DH21" s="524"/>
      <c r="DI21" s="213"/>
      <c r="DJ21" s="304"/>
      <c r="DK21" s="237"/>
      <c r="DL21" s="524"/>
      <c r="DM21" s="213"/>
      <c r="DN21" s="304"/>
      <c r="DO21" s="237"/>
      <c r="DP21" s="524"/>
      <c r="DQ21" s="534"/>
      <c r="DR21" s="253"/>
      <c r="DS21" s="535"/>
      <c r="DT21" s="304"/>
      <c r="DU21" s="237"/>
      <c r="DV21" s="527"/>
      <c r="DW21" s="528"/>
      <c r="DX21" s="536"/>
      <c r="DY21" s="537"/>
      <c r="DZ21" s="527"/>
      <c r="EA21" s="528"/>
      <c r="EB21" s="304"/>
      <c r="EC21" s="237"/>
      <c r="ED21" s="527"/>
      <c r="EE21" s="535"/>
      <c r="EF21" s="527"/>
      <c r="EG21" s="538"/>
      <c r="EH21" s="296"/>
      <c r="EI21" s="260"/>
    </row>
    <row r="22" spans="1:139" x14ac:dyDescent="0.25">
      <c r="A22" s="990"/>
      <c r="B22" s="541"/>
      <c r="C22" s="542" t="s">
        <v>42</v>
      </c>
      <c r="D22" s="245">
        <v>3</v>
      </c>
      <c r="E22" s="235"/>
      <c r="F22" s="257">
        <v>1.3742556115437471E-3</v>
      </c>
      <c r="G22" s="235"/>
      <c r="H22" s="304" t="s">
        <v>39</v>
      </c>
      <c r="I22" s="237" t="s">
        <v>39</v>
      </c>
      <c r="J22" s="296">
        <v>3563</v>
      </c>
      <c r="K22" s="213"/>
      <c r="L22" s="424" t="s">
        <v>39</v>
      </c>
      <c r="M22" s="523" t="s">
        <v>39</v>
      </c>
      <c r="N22" s="524">
        <v>3563</v>
      </c>
      <c r="O22" s="525"/>
      <c r="P22" s="304" t="s">
        <v>39</v>
      </c>
      <c r="Q22" s="237" t="s">
        <v>39</v>
      </c>
      <c r="R22" s="524">
        <v>0</v>
      </c>
      <c r="S22" s="213"/>
      <c r="T22" s="304" t="s">
        <v>39</v>
      </c>
      <c r="U22" s="237" t="s">
        <v>39</v>
      </c>
      <c r="V22" s="238">
        <v>1187.6666666666667</v>
      </c>
      <c r="W22" s="238"/>
      <c r="X22" s="245">
        <v>2</v>
      </c>
      <c r="Y22" s="235"/>
      <c r="Z22" s="257">
        <v>9.1575091575091575E-4</v>
      </c>
      <c r="AA22" s="235"/>
      <c r="AB22" s="304" t="s">
        <v>39</v>
      </c>
      <c r="AC22" s="237" t="s">
        <v>39</v>
      </c>
      <c r="AD22" s="296">
        <v>2379</v>
      </c>
      <c r="AE22" s="213"/>
      <c r="AF22" s="424" t="s">
        <v>39</v>
      </c>
      <c r="AG22" s="523" t="s">
        <v>39</v>
      </c>
      <c r="AH22" s="524">
        <v>2379</v>
      </c>
      <c r="AI22" s="525"/>
      <c r="AJ22" s="304" t="s">
        <v>39</v>
      </c>
      <c r="AK22" s="237" t="s">
        <v>39</v>
      </c>
      <c r="AL22" s="524">
        <v>0</v>
      </c>
      <c r="AM22" s="213"/>
      <c r="AN22" s="304" t="s">
        <v>39</v>
      </c>
      <c r="AO22" s="237" t="s">
        <v>39</v>
      </c>
      <c r="AP22" s="238">
        <v>1189.5</v>
      </c>
      <c r="AQ22" s="238"/>
      <c r="AR22" s="245">
        <v>0</v>
      </c>
      <c r="AS22" s="235"/>
      <c r="AT22" s="257">
        <v>0</v>
      </c>
      <c r="AU22" s="235"/>
      <c r="AV22" s="304" t="s">
        <v>39</v>
      </c>
      <c r="AW22" s="237" t="s">
        <v>39</v>
      </c>
      <c r="AX22" s="296">
        <v>0</v>
      </c>
      <c r="AY22" s="213"/>
      <c r="AZ22" s="424" t="s">
        <v>39</v>
      </c>
      <c r="BA22" s="523" t="s">
        <v>39</v>
      </c>
      <c r="BB22" s="524">
        <v>0</v>
      </c>
      <c r="BC22" s="525"/>
      <c r="BD22" s="304" t="s">
        <v>39</v>
      </c>
      <c r="BE22" s="237" t="s">
        <v>39</v>
      </c>
      <c r="BF22" s="524">
        <v>0</v>
      </c>
      <c r="BG22" s="213"/>
      <c r="BH22" s="304" t="s">
        <v>39</v>
      </c>
      <c r="BI22" s="237" t="s">
        <v>39</v>
      </c>
      <c r="BJ22" s="238">
        <v>0</v>
      </c>
      <c r="BK22" s="238"/>
      <c r="BL22" s="245">
        <v>3</v>
      </c>
      <c r="BM22" s="235"/>
      <c r="BN22" s="257">
        <v>1.358080579447714E-3</v>
      </c>
      <c r="BO22" s="235"/>
      <c r="BP22" s="304" t="s">
        <v>39</v>
      </c>
      <c r="BQ22" s="237" t="s">
        <v>39</v>
      </c>
      <c r="BR22" s="296">
        <v>3565</v>
      </c>
      <c r="BS22" s="213"/>
      <c r="BT22" s="424" t="s">
        <v>39</v>
      </c>
      <c r="BU22" s="523" t="s">
        <v>39</v>
      </c>
      <c r="BV22" s="524">
        <v>3565</v>
      </c>
      <c r="BW22" s="525"/>
      <c r="BX22" s="304" t="s">
        <v>39</v>
      </c>
      <c r="BY22" s="237" t="s">
        <v>39</v>
      </c>
      <c r="BZ22" s="524">
        <v>0</v>
      </c>
      <c r="CA22" s="213"/>
      <c r="CB22" s="304" t="s">
        <v>39</v>
      </c>
      <c r="CC22" s="237" t="s">
        <v>39</v>
      </c>
      <c r="CD22" s="238">
        <v>1188.3333333333333</v>
      </c>
      <c r="CE22" s="238"/>
      <c r="CF22" s="526">
        <f t="shared" si="0"/>
        <v>8</v>
      </c>
      <c r="CG22" s="238"/>
      <c r="CH22" s="257">
        <f t="shared" si="5"/>
        <v>9.1324200913242006E-4</v>
      </c>
      <c r="CI22" s="239"/>
      <c r="CJ22" s="424" t="s">
        <v>39</v>
      </c>
      <c r="CK22" s="523" t="s">
        <v>39</v>
      </c>
      <c r="CL22" s="524">
        <f t="shared" si="1"/>
        <v>9507</v>
      </c>
      <c r="CM22" s="250"/>
      <c r="CN22" s="214" t="s">
        <v>39</v>
      </c>
      <c r="CO22" s="523" t="s">
        <v>39</v>
      </c>
      <c r="CP22" s="524">
        <f t="shared" si="2"/>
        <v>9507</v>
      </c>
      <c r="CQ22" s="213"/>
      <c r="CR22" s="424" t="s">
        <v>39</v>
      </c>
      <c r="CS22" s="523" t="s">
        <v>39</v>
      </c>
      <c r="CT22" s="524">
        <f t="shared" si="3"/>
        <v>0</v>
      </c>
      <c r="CU22" s="213"/>
      <c r="CV22" s="424" t="s">
        <v>39</v>
      </c>
      <c r="CW22" s="523" t="s">
        <v>39</v>
      </c>
      <c r="CX22" s="524">
        <f t="shared" si="4"/>
        <v>1188.375</v>
      </c>
      <c r="CY22" s="17"/>
      <c r="CZ22" s="530"/>
      <c r="DA22" s="531"/>
      <c r="DB22" s="532"/>
      <c r="DC22" s="533"/>
      <c r="DD22" s="524"/>
      <c r="DE22" s="238"/>
      <c r="DF22" s="304"/>
      <c r="DG22" s="237"/>
      <c r="DH22" s="524"/>
      <c r="DI22" s="213"/>
      <c r="DJ22" s="304"/>
      <c r="DK22" s="237"/>
      <c r="DL22" s="524"/>
      <c r="DM22" s="213"/>
      <c r="DN22" s="304"/>
      <c r="DO22" s="237"/>
      <c r="DP22" s="524"/>
      <c r="DQ22" s="534"/>
      <c r="DR22" s="253"/>
      <c r="DS22" s="535"/>
      <c r="DT22" s="304"/>
      <c r="DU22" s="237"/>
      <c r="DV22" s="527"/>
      <c r="DW22" s="528"/>
      <c r="DX22" s="536"/>
      <c r="DY22" s="537"/>
      <c r="DZ22" s="527"/>
      <c r="EA22" s="528"/>
      <c r="EB22" s="304"/>
      <c r="EC22" s="237"/>
      <c r="ED22" s="527"/>
      <c r="EE22" s="535"/>
      <c r="EF22" s="527"/>
      <c r="EG22" s="538"/>
      <c r="EH22" s="309"/>
      <c r="EI22" s="539"/>
    </row>
    <row r="23" spans="1:139" x14ac:dyDescent="0.25">
      <c r="A23" s="990"/>
      <c r="B23" s="21"/>
      <c r="C23" s="542" t="s">
        <v>43</v>
      </c>
      <c r="D23" s="245">
        <v>512.30000000000007</v>
      </c>
      <c r="E23" s="235"/>
      <c r="F23" s="257">
        <v>0.23467704993128724</v>
      </c>
      <c r="G23" s="235"/>
      <c r="H23" s="304" t="s">
        <v>39</v>
      </c>
      <c r="I23" s="237" t="s">
        <v>39</v>
      </c>
      <c r="J23" s="296">
        <v>132653</v>
      </c>
      <c r="K23" s="213"/>
      <c r="L23" s="424" t="s">
        <v>39</v>
      </c>
      <c r="M23" s="523" t="s">
        <v>39</v>
      </c>
      <c r="N23" s="524">
        <v>132653</v>
      </c>
      <c r="O23" s="540"/>
      <c r="P23" s="304" t="s">
        <v>39</v>
      </c>
      <c r="Q23" s="237" t="s">
        <v>39</v>
      </c>
      <c r="R23" s="524">
        <v>0</v>
      </c>
      <c r="S23" s="213"/>
      <c r="T23" s="304" t="s">
        <v>39</v>
      </c>
      <c r="U23" s="237" t="s">
        <v>39</v>
      </c>
      <c r="V23" s="238">
        <v>258.93617021276594</v>
      </c>
      <c r="W23" s="238"/>
      <c r="X23" s="245">
        <v>504.00000000000006</v>
      </c>
      <c r="Y23" s="235"/>
      <c r="Z23" s="257">
        <v>0.23076923076923078</v>
      </c>
      <c r="AA23" s="235"/>
      <c r="AB23" s="304" t="s">
        <v>39</v>
      </c>
      <c r="AC23" s="237" t="s">
        <v>39</v>
      </c>
      <c r="AD23" s="296">
        <v>132250</v>
      </c>
      <c r="AE23" s="213"/>
      <c r="AF23" s="424" t="s">
        <v>39</v>
      </c>
      <c r="AG23" s="523" t="s">
        <v>39</v>
      </c>
      <c r="AH23" s="524">
        <v>132250</v>
      </c>
      <c r="AI23" s="540"/>
      <c r="AJ23" s="304" t="s">
        <v>39</v>
      </c>
      <c r="AK23" s="237" t="s">
        <v>39</v>
      </c>
      <c r="AL23" s="524">
        <v>0</v>
      </c>
      <c r="AM23" s="213"/>
      <c r="AN23" s="304" t="s">
        <v>39</v>
      </c>
      <c r="AO23" s="237" t="s">
        <v>39</v>
      </c>
      <c r="AP23" s="238">
        <v>262.40079365079362</v>
      </c>
      <c r="AQ23" s="238"/>
      <c r="AR23" s="245">
        <v>513.70000000000005</v>
      </c>
      <c r="AS23" s="235"/>
      <c r="AT23" s="257">
        <v>0.23265398550724639</v>
      </c>
      <c r="AU23" s="235"/>
      <c r="AV23" s="304" t="s">
        <v>39</v>
      </c>
      <c r="AW23" s="237" t="s">
        <v>39</v>
      </c>
      <c r="AX23" s="296">
        <v>131499</v>
      </c>
      <c r="AY23" s="213"/>
      <c r="AZ23" s="424" t="s">
        <v>39</v>
      </c>
      <c r="BA23" s="523" t="s">
        <v>39</v>
      </c>
      <c r="BB23" s="524">
        <v>131499</v>
      </c>
      <c r="BC23" s="540"/>
      <c r="BD23" s="304" t="s">
        <v>39</v>
      </c>
      <c r="BE23" s="237" t="s">
        <v>39</v>
      </c>
      <c r="BF23" s="524">
        <v>0</v>
      </c>
      <c r="BG23" s="213"/>
      <c r="BH23" s="304" t="s">
        <v>39</v>
      </c>
      <c r="BI23" s="237" t="s">
        <v>39</v>
      </c>
      <c r="BJ23" s="238">
        <v>255.9840373759003</v>
      </c>
      <c r="BK23" s="238"/>
      <c r="BL23" s="245">
        <v>513</v>
      </c>
      <c r="BM23" s="235"/>
      <c r="BN23" s="257">
        <v>0.23223177908555909</v>
      </c>
      <c r="BO23" s="235"/>
      <c r="BP23" s="304" t="s">
        <v>39</v>
      </c>
      <c r="BQ23" s="237" t="s">
        <v>39</v>
      </c>
      <c r="BR23" s="296">
        <v>134544</v>
      </c>
      <c r="BS23" s="213"/>
      <c r="BT23" s="424" t="s">
        <v>39</v>
      </c>
      <c r="BU23" s="523" t="s">
        <v>39</v>
      </c>
      <c r="BV23" s="524">
        <v>134544</v>
      </c>
      <c r="BW23" s="540"/>
      <c r="BX23" s="304" t="s">
        <v>39</v>
      </c>
      <c r="BY23" s="237" t="s">
        <v>39</v>
      </c>
      <c r="BZ23" s="524">
        <v>0</v>
      </c>
      <c r="CA23" s="213"/>
      <c r="CB23" s="304" t="s">
        <v>39</v>
      </c>
      <c r="CC23" s="237" t="s">
        <v>39</v>
      </c>
      <c r="CD23" s="238">
        <v>262.26900584795322</v>
      </c>
      <c r="CE23" s="238"/>
      <c r="CF23" s="526">
        <f t="shared" si="0"/>
        <v>2043</v>
      </c>
      <c r="CG23" s="238"/>
      <c r="CH23" s="257">
        <f t="shared" si="5"/>
        <v>0.23321917808219178</v>
      </c>
      <c r="CI23" s="239"/>
      <c r="CJ23" s="424" t="s">
        <v>39</v>
      </c>
      <c r="CK23" s="523" t="s">
        <v>39</v>
      </c>
      <c r="CL23" s="524">
        <f t="shared" si="1"/>
        <v>530946</v>
      </c>
      <c r="CM23" s="250"/>
      <c r="CN23" s="214" t="s">
        <v>39</v>
      </c>
      <c r="CO23" s="523" t="s">
        <v>39</v>
      </c>
      <c r="CP23" s="524">
        <f t="shared" si="2"/>
        <v>530946</v>
      </c>
      <c r="CQ23" s="213"/>
      <c r="CR23" s="424" t="s">
        <v>39</v>
      </c>
      <c r="CS23" s="523" t="s">
        <v>39</v>
      </c>
      <c r="CT23" s="524">
        <f t="shared" si="3"/>
        <v>0</v>
      </c>
      <c r="CU23" s="213"/>
      <c r="CV23" s="424" t="s">
        <v>39</v>
      </c>
      <c r="CW23" s="523" t="s">
        <v>39</v>
      </c>
      <c r="CX23" s="524">
        <f t="shared" si="4"/>
        <v>259.88546255506606</v>
      </c>
      <c r="CY23" s="17"/>
      <c r="CZ23" s="530"/>
      <c r="DA23" s="531"/>
      <c r="DB23" s="532"/>
      <c r="DC23" s="533"/>
      <c r="DD23" s="524"/>
      <c r="DE23" s="238"/>
      <c r="DF23" s="304"/>
      <c r="DG23" s="237"/>
      <c r="DH23" s="524"/>
      <c r="DI23" s="213"/>
      <c r="DJ23" s="304"/>
      <c r="DK23" s="237"/>
      <c r="DL23" s="524"/>
      <c r="DM23" s="213"/>
      <c r="DN23" s="304"/>
      <c r="DO23" s="237"/>
      <c r="DP23" s="524"/>
      <c r="DQ23" s="534"/>
      <c r="DR23" s="253"/>
      <c r="DS23" s="535"/>
      <c r="DT23" s="304"/>
      <c r="DU23" s="237"/>
      <c r="DV23" s="527"/>
      <c r="DW23" s="528"/>
      <c r="DX23" s="536"/>
      <c r="DY23" s="537"/>
      <c r="DZ23" s="527"/>
      <c r="EA23" s="528"/>
      <c r="EB23" s="304"/>
      <c r="EC23" s="237"/>
      <c r="ED23" s="527"/>
      <c r="EE23" s="535"/>
      <c r="EF23" s="527"/>
      <c r="EG23" s="538"/>
      <c r="EH23" s="309"/>
      <c r="EI23" s="539"/>
    </row>
    <row r="24" spans="1:139" x14ac:dyDescent="0.25">
      <c r="A24" s="990"/>
      <c r="B24" s="19"/>
      <c r="C24" s="522" t="s">
        <v>44</v>
      </c>
      <c r="D24" s="245">
        <v>0</v>
      </c>
      <c r="E24" s="235"/>
      <c r="F24" s="257">
        <v>0</v>
      </c>
      <c r="G24" s="235"/>
      <c r="H24" s="304" t="s">
        <v>39</v>
      </c>
      <c r="I24" s="237" t="s">
        <v>39</v>
      </c>
      <c r="J24" s="296">
        <v>0</v>
      </c>
      <c r="K24" s="213"/>
      <c r="L24" s="424" t="s">
        <v>39</v>
      </c>
      <c r="M24" s="523" t="s">
        <v>39</v>
      </c>
      <c r="N24" s="524">
        <v>0</v>
      </c>
      <c r="O24" s="540"/>
      <c r="P24" s="304" t="s">
        <v>39</v>
      </c>
      <c r="Q24" s="237" t="s">
        <v>39</v>
      </c>
      <c r="R24" s="524">
        <v>0</v>
      </c>
      <c r="S24" s="213"/>
      <c r="T24" s="304" t="s">
        <v>39</v>
      </c>
      <c r="U24" s="237" t="s">
        <v>39</v>
      </c>
      <c r="V24" s="238">
        <v>0</v>
      </c>
      <c r="W24" s="238"/>
      <c r="X24" s="245">
        <v>0</v>
      </c>
      <c r="Y24" s="235"/>
      <c r="Z24" s="257">
        <v>0</v>
      </c>
      <c r="AA24" s="235"/>
      <c r="AB24" s="304" t="s">
        <v>39</v>
      </c>
      <c r="AC24" s="237" t="s">
        <v>39</v>
      </c>
      <c r="AD24" s="296">
        <v>0</v>
      </c>
      <c r="AE24" s="213"/>
      <c r="AF24" s="424" t="s">
        <v>39</v>
      </c>
      <c r="AG24" s="523" t="s">
        <v>39</v>
      </c>
      <c r="AH24" s="524"/>
      <c r="AI24" s="540"/>
      <c r="AJ24" s="304" t="s">
        <v>39</v>
      </c>
      <c r="AK24" s="237" t="s">
        <v>39</v>
      </c>
      <c r="AL24" s="524">
        <v>0</v>
      </c>
      <c r="AM24" s="213"/>
      <c r="AN24" s="304" t="s">
        <v>39</v>
      </c>
      <c r="AO24" s="237" t="s">
        <v>39</v>
      </c>
      <c r="AP24" s="238">
        <v>0</v>
      </c>
      <c r="AQ24" s="238"/>
      <c r="AR24" s="245">
        <v>0</v>
      </c>
      <c r="AS24" s="235"/>
      <c r="AT24" s="257">
        <v>0</v>
      </c>
      <c r="AU24" s="235"/>
      <c r="AV24" s="304" t="s">
        <v>39</v>
      </c>
      <c r="AW24" s="237" t="s">
        <v>39</v>
      </c>
      <c r="AX24" s="296">
        <v>0</v>
      </c>
      <c r="AY24" s="213"/>
      <c r="AZ24" s="424" t="s">
        <v>39</v>
      </c>
      <c r="BA24" s="523" t="s">
        <v>39</v>
      </c>
      <c r="BB24" s="524">
        <v>0</v>
      </c>
      <c r="BC24" s="540"/>
      <c r="BD24" s="304" t="s">
        <v>39</v>
      </c>
      <c r="BE24" s="237" t="s">
        <v>39</v>
      </c>
      <c r="BF24" s="524">
        <v>0</v>
      </c>
      <c r="BG24" s="213"/>
      <c r="BH24" s="304" t="s">
        <v>39</v>
      </c>
      <c r="BI24" s="237" t="s">
        <v>39</v>
      </c>
      <c r="BJ24" s="238">
        <v>0</v>
      </c>
      <c r="BK24" s="238"/>
      <c r="BL24" s="245">
        <v>165.4</v>
      </c>
      <c r="BM24" s="235"/>
      <c r="BN24" s="257">
        <v>7.4875509280217301E-2</v>
      </c>
      <c r="BO24" s="235"/>
      <c r="BP24" s="304" t="s">
        <v>39</v>
      </c>
      <c r="BQ24" s="237" t="s">
        <v>39</v>
      </c>
      <c r="BR24" s="296">
        <v>0</v>
      </c>
      <c r="BS24" s="213"/>
      <c r="BT24" s="424" t="s">
        <v>39</v>
      </c>
      <c r="BU24" s="523" t="s">
        <v>39</v>
      </c>
      <c r="BV24" s="524">
        <v>0</v>
      </c>
      <c r="BW24" s="540"/>
      <c r="BX24" s="304" t="s">
        <v>39</v>
      </c>
      <c r="BY24" s="237" t="s">
        <v>39</v>
      </c>
      <c r="BZ24" s="524">
        <v>0</v>
      </c>
      <c r="CA24" s="213"/>
      <c r="CB24" s="304" t="s">
        <v>39</v>
      </c>
      <c r="CC24" s="237" t="s">
        <v>39</v>
      </c>
      <c r="CD24" s="238">
        <v>0</v>
      </c>
      <c r="CE24" s="238"/>
      <c r="CF24" s="526">
        <f t="shared" si="0"/>
        <v>165.4</v>
      </c>
      <c r="CG24" s="238"/>
      <c r="CH24" s="257">
        <f t="shared" si="5"/>
        <v>1.8881278538812787E-2</v>
      </c>
      <c r="CI24" s="239"/>
      <c r="CJ24" s="424" t="s">
        <v>39</v>
      </c>
      <c r="CK24" s="523" t="s">
        <v>39</v>
      </c>
      <c r="CL24" s="524">
        <f t="shared" si="1"/>
        <v>0</v>
      </c>
      <c r="CM24" s="250"/>
      <c r="CN24" s="214" t="s">
        <v>39</v>
      </c>
      <c r="CO24" s="523" t="s">
        <v>39</v>
      </c>
      <c r="CP24" s="524">
        <f t="shared" si="2"/>
        <v>0</v>
      </c>
      <c r="CQ24" s="213"/>
      <c r="CR24" s="424" t="s">
        <v>39</v>
      </c>
      <c r="CS24" s="523" t="s">
        <v>39</v>
      </c>
      <c r="CT24" s="524">
        <f t="shared" si="3"/>
        <v>0</v>
      </c>
      <c r="CU24" s="213"/>
      <c r="CV24" s="424" t="s">
        <v>39</v>
      </c>
      <c r="CW24" s="523" t="s">
        <v>39</v>
      </c>
      <c r="CX24" s="524">
        <f t="shared" si="4"/>
        <v>0</v>
      </c>
      <c r="CY24" s="17"/>
      <c r="CZ24" s="530"/>
      <c r="DA24" s="531"/>
      <c r="DB24" s="532"/>
      <c r="DC24" s="533"/>
      <c r="DD24" s="524"/>
      <c r="DE24" s="238"/>
      <c r="DF24" s="304"/>
      <c r="DG24" s="237"/>
      <c r="DH24" s="524"/>
      <c r="DI24" s="213"/>
      <c r="DJ24" s="304"/>
      <c r="DK24" s="237"/>
      <c r="DL24" s="524"/>
      <c r="DM24" s="213"/>
      <c r="DN24" s="304"/>
      <c r="DO24" s="237"/>
      <c r="DP24" s="524"/>
      <c r="DQ24" s="534"/>
      <c r="DR24" s="253"/>
      <c r="DS24" s="535"/>
      <c r="DT24" s="304"/>
      <c r="DU24" s="237"/>
      <c r="DV24" s="527"/>
      <c r="DW24" s="528"/>
      <c r="DX24" s="536"/>
      <c r="DY24" s="537"/>
      <c r="DZ24" s="527"/>
      <c r="EA24" s="528"/>
      <c r="EB24" s="304"/>
      <c r="EC24" s="237"/>
      <c r="ED24" s="527"/>
      <c r="EE24" s="535"/>
      <c r="EF24" s="527"/>
      <c r="EG24" s="538"/>
      <c r="EH24" s="309"/>
      <c r="EI24" s="539"/>
    </row>
    <row r="25" spans="1:139" x14ac:dyDescent="0.25">
      <c r="A25" s="990"/>
      <c r="B25" s="19"/>
      <c r="C25" s="267" t="s">
        <v>46</v>
      </c>
      <c r="D25" s="245">
        <v>11.9</v>
      </c>
      <c r="E25" s="235"/>
      <c r="F25" s="257">
        <v>1</v>
      </c>
      <c r="G25" s="235"/>
      <c r="H25" s="304" t="s">
        <v>39</v>
      </c>
      <c r="I25" s="237" t="s">
        <v>39</v>
      </c>
      <c r="J25" s="296">
        <v>5896</v>
      </c>
      <c r="K25" s="213"/>
      <c r="L25" s="424" t="s">
        <v>39</v>
      </c>
      <c r="M25" s="523" t="s">
        <v>39</v>
      </c>
      <c r="N25" s="524">
        <v>5896</v>
      </c>
      <c r="O25" s="213"/>
      <c r="P25" s="304" t="s">
        <v>39</v>
      </c>
      <c r="Q25" s="237" t="s">
        <v>39</v>
      </c>
      <c r="R25" s="524">
        <v>0</v>
      </c>
      <c r="S25" s="213"/>
      <c r="T25" s="304" t="s">
        <v>39</v>
      </c>
      <c r="U25" s="237" t="s">
        <v>39</v>
      </c>
      <c r="V25" s="238">
        <v>495.46218487394958</v>
      </c>
      <c r="W25" s="238"/>
      <c r="X25" s="245">
        <v>11.9</v>
      </c>
      <c r="Y25" s="235"/>
      <c r="Z25" s="257">
        <v>1</v>
      </c>
      <c r="AA25" s="235"/>
      <c r="AB25" s="304" t="s">
        <v>39</v>
      </c>
      <c r="AC25" s="237" t="s">
        <v>39</v>
      </c>
      <c r="AD25" s="296">
        <v>5881</v>
      </c>
      <c r="AE25" s="213"/>
      <c r="AF25" s="424" t="s">
        <v>39</v>
      </c>
      <c r="AG25" s="523" t="s">
        <v>39</v>
      </c>
      <c r="AH25" s="524">
        <v>5881</v>
      </c>
      <c r="AI25" s="213"/>
      <c r="AJ25" s="304" t="s">
        <v>39</v>
      </c>
      <c r="AK25" s="237" t="s">
        <v>39</v>
      </c>
      <c r="AL25" s="524">
        <v>0</v>
      </c>
      <c r="AM25" s="213"/>
      <c r="AN25" s="304" t="s">
        <v>39</v>
      </c>
      <c r="AO25" s="237" t="s">
        <v>39</v>
      </c>
      <c r="AP25" s="238">
        <v>494.20168067226888</v>
      </c>
      <c r="AQ25" s="238"/>
      <c r="AR25" s="245">
        <v>11.9</v>
      </c>
      <c r="AS25" s="235"/>
      <c r="AT25" s="257">
        <v>1</v>
      </c>
      <c r="AU25" s="235"/>
      <c r="AV25" s="304" t="s">
        <v>39</v>
      </c>
      <c r="AW25" s="237" t="s">
        <v>39</v>
      </c>
      <c r="AX25" s="296">
        <v>5835</v>
      </c>
      <c r="AY25" s="213"/>
      <c r="AZ25" s="424" t="s">
        <v>39</v>
      </c>
      <c r="BA25" s="523" t="s">
        <v>39</v>
      </c>
      <c r="BB25" s="524">
        <v>5835</v>
      </c>
      <c r="BC25" s="213"/>
      <c r="BD25" s="304" t="s">
        <v>39</v>
      </c>
      <c r="BE25" s="237" t="s">
        <v>39</v>
      </c>
      <c r="BF25" s="524">
        <v>0</v>
      </c>
      <c r="BG25" s="213"/>
      <c r="BH25" s="304" t="s">
        <v>39</v>
      </c>
      <c r="BI25" s="237" t="s">
        <v>39</v>
      </c>
      <c r="BJ25" s="238">
        <v>490.33613445378148</v>
      </c>
      <c r="BK25" s="238"/>
      <c r="BL25" s="245">
        <v>11.9</v>
      </c>
      <c r="BM25" s="235"/>
      <c r="BN25" s="257">
        <v>1</v>
      </c>
      <c r="BO25" s="235"/>
      <c r="BP25" s="304" t="s">
        <v>39</v>
      </c>
      <c r="BQ25" s="237" t="s">
        <v>39</v>
      </c>
      <c r="BR25" s="296">
        <v>5869</v>
      </c>
      <c r="BS25" s="213"/>
      <c r="BT25" s="424" t="s">
        <v>39</v>
      </c>
      <c r="BU25" s="523" t="s">
        <v>39</v>
      </c>
      <c r="BV25" s="524">
        <v>5869</v>
      </c>
      <c r="BW25" s="213"/>
      <c r="BX25" s="304" t="s">
        <v>39</v>
      </c>
      <c r="BY25" s="237" t="s">
        <v>39</v>
      </c>
      <c r="BZ25" s="524">
        <v>0</v>
      </c>
      <c r="CA25" s="213"/>
      <c r="CB25" s="304" t="s">
        <v>39</v>
      </c>
      <c r="CC25" s="237" t="s">
        <v>39</v>
      </c>
      <c r="CD25" s="238">
        <v>493.19327731092437</v>
      </c>
      <c r="CE25" s="238"/>
      <c r="CF25" s="526">
        <f t="shared" si="0"/>
        <v>47.6</v>
      </c>
      <c r="CG25" s="238"/>
      <c r="CH25" s="257">
        <f>CF25/CF102</f>
        <v>1</v>
      </c>
      <c r="CI25" s="239"/>
      <c r="CJ25" s="424" t="s">
        <v>39</v>
      </c>
      <c r="CK25" s="523" t="s">
        <v>39</v>
      </c>
      <c r="CL25" s="524">
        <f t="shared" si="1"/>
        <v>23481</v>
      </c>
      <c r="CM25" s="250"/>
      <c r="CN25" s="214" t="s">
        <v>39</v>
      </c>
      <c r="CO25" s="523" t="s">
        <v>39</v>
      </c>
      <c r="CP25" s="524">
        <f t="shared" si="2"/>
        <v>23481</v>
      </c>
      <c r="CQ25" s="213"/>
      <c r="CR25" s="424" t="s">
        <v>39</v>
      </c>
      <c r="CS25" s="523" t="s">
        <v>39</v>
      </c>
      <c r="CT25" s="524">
        <f t="shared" si="3"/>
        <v>0</v>
      </c>
      <c r="CU25" s="213"/>
      <c r="CV25" s="424" t="s">
        <v>39</v>
      </c>
      <c r="CW25" s="523" t="s">
        <v>39</v>
      </c>
      <c r="CX25" s="524">
        <f t="shared" si="4"/>
        <v>493.29831932773106</v>
      </c>
      <c r="CY25" s="17"/>
      <c r="CZ25" s="564"/>
      <c r="DA25" s="531"/>
      <c r="DB25" s="532"/>
      <c r="DC25" s="533"/>
      <c r="DD25" s="524"/>
      <c r="DE25" s="238"/>
      <c r="DF25" s="304"/>
      <c r="DG25" s="237"/>
      <c r="DH25" s="524"/>
      <c r="DI25" s="213"/>
      <c r="DJ25" s="304"/>
      <c r="DK25" s="237"/>
      <c r="DL25" s="524"/>
      <c r="DM25" s="213"/>
      <c r="DN25" s="304"/>
      <c r="DO25" s="237"/>
      <c r="DP25" s="524"/>
      <c r="DQ25" s="534"/>
      <c r="DR25" s="253"/>
      <c r="DS25" s="535"/>
      <c r="DT25" s="304"/>
      <c r="DU25" s="237"/>
      <c r="DV25" s="527"/>
      <c r="DW25" s="528"/>
      <c r="DX25" s="536"/>
      <c r="DY25" s="537"/>
      <c r="DZ25" s="527"/>
      <c r="EA25" s="528"/>
      <c r="EB25" s="304"/>
      <c r="EC25" s="237"/>
      <c r="ED25" s="527"/>
      <c r="EE25" s="535"/>
      <c r="EF25" s="527"/>
      <c r="EG25" s="538"/>
      <c r="EH25" s="309"/>
      <c r="EI25" s="539"/>
    </row>
    <row r="26" spans="1:139" x14ac:dyDescent="0.25">
      <c r="A26" s="990"/>
      <c r="B26" s="1049" t="s">
        <v>47</v>
      </c>
      <c r="C26" s="1050"/>
      <c r="D26" s="298">
        <v>11.7</v>
      </c>
      <c r="E26" s="299"/>
      <c r="F26" s="300">
        <v>1.063936200201875E-3</v>
      </c>
      <c r="G26" s="299"/>
      <c r="H26" s="301" t="s">
        <v>39</v>
      </c>
      <c r="I26" s="302" t="s">
        <v>39</v>
      </c>
      <c r="J26" s="303">
        <v>46582</v>
      </c>
      <c r="K26" s="543"/>
      <c r="L26" s="425" t="s">
        <v>39</v>
      </c>
      <c r="M26" s="544" t="s">
        <v>39</v>
      </c>
      <c r="N26" s="545">
        <v>46582</v>
      </c>
      <c r="O26" s="546"/>
      <c r="P26" s="301" t="s">
        <v>39</v>
      </c>
      <c r="Q26" s="302" t="s">
        <v>39</v>
      </c>
      <c r="R26" s="545">
        <v>0</v>
      </c>
      <c r="S26" s="546"/>
      <c r="T26" s="301" t="s">
        <v>39</v>
      </c>
      <c r="U26" s="302" t="s">
        <v>39</v>
      </c>
      <c r="V26" s="547">
        <v>3981.3675213675215</v>
      </c>
      <c r="W26" s="547"/>
      <c r="X26" s="298">
        <v>11.2</v>
      </c>
      <c r="Y26" s="299"/>
      <c r="Z26" s="300">
        <v>1.0180059807851371E-3</v>
      </c>
      <c r="AA26" s="299"/>
      <c r="AB26" s="301" t="s">
        <v>39</v>
      </c>
      <c r="AC26" s="302" t="s">
        <v>39</v>
      </c>
      <c r="AD26" s="303">
        <v>45560</v>
      </c>
      <c r="AE26" s="543"/>
      <c r="AF26" s="425" t="s">
        <v>39</v>
      </c>
      <c r="AG26" s="544" t="s">
        <v>39</v>
      </c>
      <c r="AH26" s="545">
        <v>45560</v>
      </c>
      <c r="AI26" s="546"/>
      <c r="AJ26" s="301" t="s">
        <v>39</v>
      </c>
      <c r="AK26" s="302" t="s">
        <v>39</v>
      </c>
      <c r="AL26" s="545">
        <v>0</v>
      </c>
      <c r="AM26" s="546"/>
      <c r="AN26" s="301" t="s">
        <v>39</v>
      </c>
      <c r="AO26" s="302" t="s">
        <v>39</v>
      </c>
      <c r="AP26" s="547">
        <v>4067.8571428571431</v>
      </c>
      <c r="AQ26" s="547"/>
      <c r="AR26" s="298">
        <v>3.7</v>
      </c>
      <c r="AS26" s="299"/>
      <c r="AT26" s="300">
        <v>3.3312625485058838E-4</v>
      </c>
      <c r="AU26" s="299"/>
      <c r="AV26" s="301" t="s">
        <v>39</v>
      </c>
      <c r="AW26" s="302" t="s">
        <v>39</v>
      </c>
      <c r="AX26" s="303">
        <v>44630</v>
      </c>
      <c r="AY26" s="543"/>
      <c r="AZ26" s="425" t="s">
        <v>39</v>
      </c>
      <c r="BA26" s="544" t="s">
        <v>39</v>
      </c>
      <c r="BB26" s="545">
        <v>44630</v>
      </c>
      <c r="BC26" s="546"/>
      <c r="BD26" s="301" t="s">
        <v>39</v>
      </c>
      <c r="BE26" s="302" t="s">
        <v>39</v>
      </c>
      <c r="BF26" s="545">
        <v>0</v>
      </c>
      <c r="BG26" s="546"/>
      <c r="BH26" s="301" t="s">
        <v>39</v>
      </c>
      <c r="BI26" s="302" t="s">
        <v>39</v>
      </c>
      <c r="BJ26" s="547">
        <v>12062.162162162162</v>
      </c>
      <c r="BK26" s="547"/>
      <c r="BL26" s="298">
        <v>11.2</v>
      </c>
      <c r="BM26" s="299"/>
      <c r="BN26" s="300">
        <v>1.0092908830394074E-3</v>
      </c>
      <c r="BO26" s="299"/>
      <c r="BP26" s="301" t="s">
        <v>39</v>
      </c>
      <c r="BQ26" s="302" t="s">
        <v>39</v>
      </c>
      <c r="BR26" s="303">
        <v>45724</v>
      </c>
      <c r="BS26" s="543"/>
      <c r="BT26" s="425" t="s">
        <v>39</v>
      </c>
      <c r="BU26" s="544" t="s">
        <v>39</v>
      </c>
      <c r="BV26" s="545">
        <v>45724</v>
      </c>
      <c r="BW26" s="546"/>
      <c r="BX26" s="301" t="s">
        <v>39</v>
      </c>
      <c r="BY26" s="302" t="s">
        <v>39</v>
      </c>
      <c r="BZ26" s="545">
        <v>0</v>
      </c>
      <c r="CA26" s="546"/>
      <c r="CB26" s="301" t="s">
        <v>39</v>
      </c>
      <c r="CC26" s="302" t="s">
        <v>39</v>
      </c>
      <c r="CD26" s="547">
        <v>4082.5000000000005</v>
      </c>
      <c r="CE26" s="547"/>
      <c r="CF26" s="548">
        <f t="shared" si="0"/>
        <v>37.799999999999997</v>
      </c>
      <c r="CG26" s="547"/>
      <c r="CH26" s="300">
        <f>CF26/44202.6</f>
        <v>8.5515331677322147E-4</v>
      </c>
      <c r="CI26" s="549"/>
      <c r="CJ26" s="425" t="s">
        <v>39</v>
      </c>
      <c r="CK26" s="544" t="s">
        <v>39</v>
      </c>
      <c r="CL26" s="545">
        <f t="shared" si="1"/>
        <v>182496</v>
      </c>
      <c r="CM26" s="550"/>
      <c r="CN26" s="551" t="s">
        <v>39</v>
      </c>
      <c r="CO26" s="544" t="s">
        <v>39</v>
      </c>
      <c r="CP26" s="545">
        <f t="shared" si="2"/>
        <v>182496</v>
      </c>
      <c r="CQ26" s="546"/>
      <c r="CR26" s="425" t="s">
        <v>39</v>
      </c>
      <c r="CS26" s="544" t="s">
        <v>39</v>
      </c>
      <c r="CT26" s="545">
        <f t="shared" si="3"/>
        <v>0</v>
      </c>
      <c r="CU26" s="546"/>
      <c r="CV26" s="425" t="s">
        <v>39</v>
      </c>
      <c r="CW26" s="544" t="s">
        <v>39</v>
      </c>
      <c r="CX26" s="545">
        <f t="shared" si="4"/>
        <v>4827.936507936508</v>
      </c>
      <c r="CY26" s="18"/>
      <c r="CZ26" s="552"/>
      <c r="DA26" s="553"/>
      <c r="DB26" s="554"/>
      <c r="DC26" s="555"/>
      <c r="DD26" s="545"/>
      <c r="DE26" s="547"/>
      <c r="DF26" s="301"/>
      <c r="DG26" s="302"/>
      <c r="DH26" s="545"/>
      <c r="DI26" s="546"/>
      <c r="DJ26" s="301"/>
      <c r="DK26" s="302"/>
      <c r="DL26" s="545"/>
      <c r="DM26" s="546"/>
      <c r="DN26" s="301"/>
      <c r="DO26" s="302"/>
      <c r="DP26" s="545"/>
      <c r="DQ26" s="556"/>
      <c r="DR26" s="557"/>
      <c r="DS26" s="558"/>
      <c r="DT26" s="301"/>
      <c r="DU26" s="302"/>
      <c r="DV26" s="514"/>
      <c r="DW26" s="559"/>
      <c r="DX26" s="551"/>
      <c r="DY26" s="560"/>
      <c r="DZ26" s="514"/>
      <c r="EA26" s="559"/>
      <c r="EB26" s="301"/>
      <c r="EC26" s="302"/>
      <c r="ED26" s="514"/>
      <c r="EE26" s="558"/>
      <c r="EF26" s="514"/>
      <c r="EG26" s="561"/>
      <c r="EH26" s="562"/>
      <c r="EI26" s="563"/>
    </row>
    <row r="27" spans="1:139" x14ac:dyDescent="0.25">
      <c r="A27" s="990"/>
      <c r="B27" s="521"/>
      <c r="C27" s="522" t="s">
        <v>40</v>
      </c>
      <c r="D27" s="245">
        <v>11.7</v>
      </c>
      <c r="E27" s="235"/>
      <c r="F27" s="257">
        <v>5.3595968850206135E-3</v>
      </c>
      <c r="G27" s="235"/>
      <c r="H27" s="305" t="s">
        <v>39</v>
      </c>
      <c r="I27" s="237" t="s">
        <v>39</v>
      </c>
      <c r="J27" s="296">
        <v>46582</v>
      </c>
      <c r="K27" s="213"/>
      <c r="L27" s="424" t="s">
        <v>39</v>
      </c>
      <c r="M27" s="523" t="s">
        <v>39</v>
      </c>
      <c r="N27" s="524">
        <v>46582</v>
      </c>
      <c r="O27" s="525"/>
      <c r="P27" s="305" t="s">
        <v>39</v>
      </c>
      <c r="Q27" s="237" t="s">
        <v>39</v>
      </c>
      <c r="R27" s="524">
        <v>0</v>
      </c>
      <c r="S27" s="213"/>
      <c r="T27" s="305" t="s">
        <v>39</v>
      </c>
      <c r="U27" s="237" t="s">
        <v>39</v>
      </c>
      <c r="V27" s="238">
        <v>3981.3675213675215</v>
      </c>
      <c r="W27" s="238"/>
      <c r="X27" s="245">
        <v>11.2</v>
      </c>
      <c r="Y27" s="235"/>
      <c r="Z27" s="257">
        <v>5.1282051282051282E-3</v>
      </c>
      <c r="AA27" s="235"/>
      <c r="AB27" s="305" t="s">
        <v>39</v>
      </c>
      <c r="AC27" s="237" t="s">
        <v>39</v>
      </c>
      <c r="AD27" s="296">
        <v>45560</v>
      </c>
      <c r="AE27" s="213"/>
      <c r="AF27" s="424" t="s">
        <v>39</v>
      </c>
      <c r="AG27" s="523" t="s">
        <v>39</v>
      </c>
      <c r="AH27" s="524">
        <v>45560</v>
      </c>
      <c r="AI27" s="525"/>
      <c r="AJ27" s="305" t="s">
        <v>39</v>
      </c>
      <c r="AK27" s="237" t="s">
        <v>39</v>
      </c>
      <c r="AL27" s="524">
        <v>0</v>
      </c>
      <c r="AM27" s="213"/>
      <c r="AN27" s="305" t="s">
        <v>39</v>
      </c>
      <c r="AO27" s="237" t="s">
        <v>39</v>
      </c>
      <c r="AP27" s="238">
        <v>4067.8571428571431</v>
      </c>
      <c r="AQ27" s="238"/>
      <c r="AR27" s="245">
        <v>3.7</v>
      </c>
      <c r="AS27" s="235"/>
      <c r="AT27" s="257">
        <v>1.6757246376811596E-3</v>
      </c>
      <c r="AU27" s="235"/>
      <c r="AV27" s="305" t="s">
        <v>39</v>
      </c>
      <c r="AW27" s="237" t="s">
        <v>39</v>
      </c>
      <c r="AX27" s="296">
        <v>44630</v>
      </c>
      <c r="AY27" s="213"/>
      <c r="AZ27" s="424" t="s">
        <v>39</v>
      </c>
      <c r="BA27" s="523" t="s">
        <v>39</v>
      </c>
      <c r="BB27" s="524">
        <v>44630</v>
      </c>
      <c r="BC27" s="525"/>
      <c r="BD27" s="305" t="s">
        <v>39</v>
      </c>
      <c r="BE27" s="237" t="s">
        <v>39</v>
      </c>
      <c r="BF27" s="524">
        <v>0</v>
      </c>
      <c r="BG27" s="213"/>
      <c r="BH27" s="305" t="s">
        <v>39</v>
      </c>
      <c r="BI27" s="237" t="s">
        <v>39</v>
      </c>
      <c r="BJ27" s="238">
        <v>12062.162162162162</v>
      </c>
      <c r="BK27" s="238"/>
      <c r="BL27" s="245">
        <v>11.2</v>
      </c>
      <c r="BM27" s="235"/>
      <c r="BN27" s="257">
        <v>5.0701674966047985E-3</v>
      </c>
      <c r="BO27" s="235"/>
      <c r="BP27" s="305" t="s">
        <v>39</v>
      </c>
      <c r="BQ27" s="237" t="s">
        <v>39</v>
      </c>
      <c r="BR27" s="296">
        <v>45724</v>
      </c>
      <c r="BS27" s="213"/>
      <c r="BT27" s="424" t="s">
        <v>39</v>
      </c>
      <c r="BU27" s="523" t="s">
        <v>39</v>
      </c>
      <c r="BV27" s="524">
        <v>45724</v>
      </c>
      <c r="BW27" s="525"/>
      <c r="BX27" s="305" t="s">
        <v>39</v>
      </c>
      <c r="BY27" s="237" t="s">
        <v>39</v>
      </c>
      <c r="BZ27" s="524">
        <v>0</v>
      </c>
      <c r="CA27" s="213"/>
      <c r="CB27" s="305" t="s">
        <v>39</v>
      </c>
      <c r="CC27" s="237" t="s">
        <v>39</v>
      </c>
      <c r="CD27" s="238">
        <v>4082.5000000000005</v>
      </c>
      <c r="CE27" s="238"/>
      <c r="CF27" s="526">
        <f t="shared" si="0"/>
        <v>37.799999999999997</v>
      </c>
      <c r="CG27" s="238"/>
      <c r="CH27" s="257">
        <f t="shared" si="5"/>
        <v>4.3150684931506844E-3</v>
      </c>
      <c r="CI27" s="239"/>
      <c r="CJ27" s="424" t="s">
        <v>39</v>
      </c>
      <c r="CK27" s="523" t="s">
        <v>39</v>
      </c>
      <c r="CL27" s="524">
        <f t="shared" si="1"/>
        <v>182496</v>
      </c>
      <c r="CM27" s="250"/>
      <c r="CN27" s="214" t="s">
        <v>39</v>
      </c>
      <c r="CO27" s="523" t="s">
        <v>39</v>
      </c>
      <c r="CP27" s="524">
        <f t="shared" si="2"/>
        <v>182496</v>
      </c>
      <c r="CQ27" s="213"/>
      <c r="CR27" s="424" t="s">
        <v>39</v>
      </c>
      <c r="CS27" s="523" t="s">
        <v>39</v>
      </c>
      <c r="CT27" s="524">
        <f t="shared" si="3"/>
        <v>0</v>
      </c>
      <c r="CU27" s="213"/>
      <c r="CV27" s="424" t="s">
        <v>39</v>
      </c>
      <c r="CW27" s="523" t="s">
        <v>39</v>
      </c>
      <c r="CX27" s="524">
        <f t="shared" si="4"/>
        <v>4827.936507936508</v>
      </c>
      <c r="CY27" s="17"/>
      <c r="CZ27" s="530"/>
      <c r="DA27" s="531"/>
      <c r="DB27" s="532"/>
      <c r="DC27" s="533"/>
      <c r="DD27" s="524"/>
      <c r="DE27" s="238"/>
      <c r="DF27" s="305"/>
      <c r="DG27" s="237"/>
      <c r="DH27" s="524"/>
      <c r="DI27" s="213"/>
      <c r="DJ27" s="305"/>
      <c r="DK27" s="237"/>
      <c r="DL27" s="524"/>
      <c r="DM27" s="213"/>
      <c r="DN27" s="305"/>
      <c r="DO27" s="237"/>
      <c r="DP27" s="524"/>
      <c r="DQ27" s="534"/>
      <c r="DR27" s="253"/>
      <c r="DS27" s="535"/>
      <c r="DT27" s="565"/>
      <c r="DU27" s="237"/>
      <c r="DV27" s="527"/>
      <c r="DW27" s="528"/>
      <c r="DX27" s="536"/>
      <c r="DY27" s="537"/>
      <c r="DZ27" s="527"/>
      <c r="EA27" s="528"/>
      <c r="EB27" s="305"/>
      <c r="EC27" s="237"/>
      <c r="ED27" s="527"/>
      <c r="EE27" s="535"/>
      <c r="EF27" s="527"/>
      <c r="EG27" s="538"/>
      <c r="EH27" s="309"/>
      <c r="EI27" s="539"/>
    </row>
    <row r="28" spans="1:139" x14ac:dyDescent="0.25">
      <c r="A28" s="990"/>
      <c r="B28" s="1047" t="s">
        <v>48</v>
      </c>
      <c r="C28" s="1048"/>
      <c r="D28" s="298">
        <v>65.5</v>
      </c>
      <c r="E28" s="299"/>
      <c r="F28" s="300">
        <v>5.9562240267711812E-3</v>
      </c>
      <c r="G28" s="299"/>
      <c r="H28" s="301" t="s">
        <v>39</v>
      </c>
      <c r="I28" s="302" t="s">
        <v>39</v>
      </c>
      <c r="J28" s="303">
        <v>28797.547836053542</v>
      </c>
      <c r="K28" s="543"/>
      <c r="L28" s="425" t="s">
        <v>39</v>
      </c>
      <c r="M28" s="544" t="s">
        <v>39</v>
      </c>
      <c r="N28" s="545">
        <v>28797.547836053542</v>
      </c>
      <c r="O28" s="546"/>
      <c r="P28" s="301" t="s">
        <v>39</v>
      </c>
      <c r="Q28" s="302" t="s">
        <v>39</v>
      </c>
      <c r="R28" s="545">
        <v>0</v>
      </c>
      <c r="S28" s="546"/>
      <c r="T28" s="301" t="s">
        <v>39</v>
      </c>
      <c r="U28" s="302" t="s">
        <v>39</v>
      </c>
      <c r="V28" s="547">
        <v>439.65721887104644</v>
      </c>
      <c r="W28" s="547"/>
      <c r="X28" s="298">
        <v>64.8</v>
      </c>
      <c r="Y28" s="299"/>
      <c r="Z28" s="300">
        <v>5.8898917459711507E-3</v>
      </c>
      <c r="AA28" s="299"/>
      <c r="AB28" s="301" t="s">
        <v>39</v>
      </c>
      <c r="AC28" s="302" t="s">
        <v>39</v>
      </c>
      <c r="AD28" s="303">
        <v>28921.693971208508</v>
      </c>
      <c r="AE28" s="543"/>
      <c r="AF28" s="425" t="s">
        <v>39</v>
      </c>
      <c r="AG28" s="544" t="s">
        <v>39</v>
      </c>
      <c r="AH28" s="545">
        <v>28921.693971208508</v>
      </c>
      <c r="AI28" s="546"/>
      <c r="AJ28" s="301" t="s">
        <v>39</v>
      </c>
      <c r="AK28" s="302" t="s">
        <v>39</v>
      </c>
      <c r="AL28" s="545">
        <v>0</v>
      </c>
      <c r="AM28" s="546"/>
      <c r="AN28" s="301" t="s">
        <v>39</v>
      </c>
      <c r="AO28" s="302" t="s">
        <v>39</v>
      </c>
      <c r="AP28" s="547">
        <v>446.32243782729182</v>
      </c>
      <c r="AQ28" s="547"/>
      <c r="AR28" s="298">
        <v>60.3</v>
      </c>
      <c r="AS28" s="299"/>
      <c r="AT28" s="300">
        <v>5.4290576128352645E-3</v>
      </c>
      <c r="AU28" s="299"/>
      <c r="AV28" s="301" t="s">
        <v>39</v>
      </c>
      <c r="AW28" s="302" t="s">
        <v>39</v>
      </c>
      <c r="AX28" s="303">
        <v>26017.811548688795</v>
      </c>
      <c r="AY28" s="543"/>
      <c r="AZ28" s="425" t="s">
        <v>39</v>
      </c>
      <c r="BA28" s="544" t="s">
        <v>39</v>
      </c>
      <c r="BB28" s="545">
        <v>26017.811548688795</v>
      </c>
      <c r="BC28" s="546"/>
      <c r="BD28" s="301" t="s">
        <v>39</v>
      </c>
      <c r="BE28" s="302" t="s">
        <v>39</v>
      </c>
      <c r="BF28" s="545">
        <v>0</v>
      </c>
      <c r="BG28" s="546"/>
      <c r="BH28" s="301" t="s">
        <v>39</v>
      </c>
      <c r="BI28" s="302" t="s">
        <v>39</v>
      </c>
      <c r="BJ28" s="547">
        <v>431.47282833646426</v>
      </c>
      <c r="BK28" s="547"/>
      <c r="BL28" s="298">
        <v>65.400000000000006</v>
      </c>
      <c r="BM28" s="299"/>
      <c r="BN28" s="300">
        <v>5.8935378348908257E-3</v>
      </c>
      <c r="BO28" s="299"/>
      <c r="BP28" s="301" t="s">
        <v>39</v>
      </c>
      <c r="BQ28" s="302" t="s">
        <v>39</v>
      </c>
      <c r="BR28" s="303">
        <v>29053.707170364938</v>
      </c>
      <c r="BS28" s="543"/>
      <c r="BT28" s="425" t="s">
        <v>39</v>
      </c>
      <c r="BU28" s="544" t="s">
        <v>39</v>
      </c>
      <c r="BV28" s="545">
        <v>29053.707170364938</v>
      </c>
      <c r="BW28" s="546"/>
      <c r="BX28" s="301" t="s">
        <v>39</v>
      </c>
      <c r="BY28" s="302" t="s">
        <v>39</v>
      </c>
      <c r="BZ28" s="545">
        <v>0</v>
      </c>
      <c r="CA28" s="546"/>
      <c r="CB28" s="301" t="s">
        <v>39</v>
      </c>
      <c r="CC28" s="302" t="s">
        <v>39</v>
      </c>
      <c r="CD28" s="547">
        <v>444.24628700863815</v>
      </c>
      <c r="CE28" s="547"/>
      <c r="CF28" s="548">
        <f t="shared" si="0"/>
        <v>256</v>
      </c>
      <c r="CG28" s="547"/>
      <c r="CH28" s="300">
        <f>CF28/44202.6</f>
        <v>5.7915145262948334E-3</v>
      </c>
      <c r="CI28" s="549"/>
      <c r="CJ28" s="425" t="s">
        <v>39</v>
      </c>
      <c r="CK28" s="544" t="s">
        <v>39</v>
      </c>
      <c r="CL28" s="545">
        <f t="shared" si="1"/>
        <v>112790.76052631577</v>
      </c>
      <c r="CM28" s="550"/>
      <c r="CN28" s="551" t="s">
        <v>39</v>
      </c>
      <c r="CO28" s="544" t="s">
        <v>39</v>
      </c>
      <c r="CP28" s="545">
        <f t="shared" si="2"/>
        <v>112790.76052631577</v>
      </c>
      <c r="CQ28" s="546"/>
      <c r="CR28" s="425" t="s">
        <v>39</v>
      </c>
      <c r="CS28" s="544" t="s">
        <v>39</v>
      </c>
      <c r="CT28" s="545">
        <f t="shared" si="3"/>
        <v>0</v>
      </c>
      <c r="CU28" s="546"/>
      <c r="CV28" s="425" t="s">
        <v>39</v>
      </c>
      <c r="CW28" s="544" t="s">
        <v>39</v>
      </c>
      <c r="CX28" s="545">
        <f t="shared" si="4"/>
        <v>440.588908305921</v>
      </c>
      <c r="CY28" s="18"/>
      <c r="CZ28" s="552"/>
      <c r="DA28" s="553"/>
      <c r="DB28" s="554"/>
      <c r="DC28" s="555"/>
      <c r="DD28" s="545"/>
      <c r="DE28" s="547"/>
      <c r="DF28" s="301"/>
      <c r="DG28" s="302"/>
      <c r="DH28" s="545"/>
      <c r="DI28" s="546"/>
      <c r="DJ28" s="301"/>
      <c r="DK28" s="302"/>
      <c r="DL28" s="545"/>
      <c r="DM28" s="546"/>
      <c r="DN28" s="301"/>
      <c r="DO28" s="302"/>
      <c r="DP28" s="545"/>
      <c r="DQ28" s="556"/>
      <c r="DR28" s="557"/>
      <c r="DS28" s="558"/>
      <c r="DT28" s="301"/>
      <c r="DU28" s="302"/>
      <c r="DV28" s="514"/>
      <c r="DW28" s="559"/>
      <c r="DX28" s="551"/>
      <c r="DY28" s="560"/>
      <c r="DZ28" s="514"/>
      <c r="EA28" s="559"/>
      <c r="EB28" s="301"/>
      <c r="EC28" s="302"/>
      <c r="ED28" s="514"/>
      <c r="EE28" s="558"/>
      <c r="EF28" s="514"/>
      <c r="EG28" s="561"/>
      <c r="EH28" s="562"/>
      <c r="EI28" s="563"/>
    </row>
    <row r="29" spans="1:139" x14ac:dyDescent="0.25">
      <c r="A29" s="990"/>
      <c r="B29" s="541"/>
      <c r="C29" s="542" t="s">
        <v>40</v>
      </c>
      <c r="D29" s="245">
        <v>38.599999999999994</v>
      </c>
      <c r="E29" s="235"/>
      <c r="F29" s="257">
        <v>1.7682088868529545E-2</v>
      </c>
      <c r="G29" s="235"/>
      <c r="H29" s="304" t="s">
        <v>39</v>
      </c>
      <c r="I29" s="237" t="s">
        <v>39</v>
      </c>
      <c r="J29" s="296">
        <v>24976.739473684203</v>
      </c>
      <c r="K29" s="213"/>
      <c r="L29" s="255" t="s">
        <v>39</v>
      </c>
      <c r="M29" s="566" t="s">
        <v>39</v>
      </c>
      <c r="N29" s="524">
        <v>24976.739473684203</v>
      </c>
      <c r="O29" s="525"/>
      <c r="P29" s="304" t="s">
        <v>39</v>
      </c>
      <c r="Q29" s="237" t="s">
        <v>39</v>
      </c>
      <c r="R29" s="524">
        <v>0</v>
      </c>
      <c r="S29" s="213"/>
      <c r="T29" s="304" t="s">
        <v>39</v>
      </c>
      <c r="U29" s="237" t="s">
        <v>39</v>
      </c>
      <c r="V29" s="238">
        <v>647.06578947368416</v>
      </c>
      <c r="W29" s="238"/>
      <c r="X29" s="245">
        <v>39.1</v>
      </c>
      <c r="Y29" s="235"/>
      <c r="Z29" s="257">
        <v>1.7902930402930405E-2</v>
      </c>
      <c r="AA29" s="235"/>
      <c r="AB29" s="304" t="s">
        <v>39</v>
      </c>
      <c r="AC29" s="237" t="s">
        <v>39</v>
      </c>
      <c r="AD29" s="296">
        <v>25300.27236842105</v>
      </c>
      <c r="AE29" s="213"/>
      <c r="AF29" s="255" t="s">
        <v>39</v>
      </c>
      <c r="AG29" s="566" t="s">
        <v>39</v>
      </c>
      <c r="AH29" s="524">
        <v>25300.27236842105</v>
      </c>
      <c r="AI29" s="525"/>
      <c r="AJ29" s="304" t="s">
        <v>39</v>
      </c>
      <c r="AK29" s="237" t="s">
        <v>39</v>
      </c>
      <c r="AL29" s="524">
        <v>0</v>
      </c>
      <c r="AM29" s="213"/>
      <c r="AN29" s="304" t="s">
        <v>39</v>
      </c>
      <c r="AO29" s="237" t="s">
        <v>39</v>
      </c>
      <c r="AP29" s="238">
        <v>647.06578947368416</v>
      </c>
      <c r="AQ29" s="238"/>
      <c r="AR29" s="245">
        <v>34.5</v>
      </c>
      <c r="AS29" s="235"/>
      <c r="AT29" s="257">
        <v>1.5625E-2</v>
      </c>
      <c r="AU29" s="235"/>
      <c r="AV29" s="304" t="s">
        <v>39</v>
      </c>
      <c r="AW29" s="237" t="s">
        <v>39</v>
      </c>
      <c r="AX29" s="296">
        <v>22323.769736842103</v>
      </c>
      <c r="AY29" s="213"/>
      <c r="AZ29" s="255" t="s">
        <v>39</v>
      </c>
      <c r="BA29" s="566" t="s">
        <v>39</v>
      </c>
      <c r="BB29" s="524">
        <v>22323.769736842103</v>
      </c>
      <c r="BC29" s="525"/>
      <c r="BD29" s="304" t="s">
        <v>39</v>
      </c>
      <c r="BE29" s="237" t="s">
        <v>39</v>
      </c>
      <c r="BF29" s="524">
        <v>0</v>
      </c>
      <c r="BG29" s="213"/>
      <c r="BH29" s="304" t="s">
        <v>39</v>
      </c>
      <c r="BI29" s="237" t="s">
        <v>39</v>
      </c>
      <c r="BJ29" s="238">
        <v>647.06578947368416</v>
      </c>
      <c r="BK29" s="238"/>
      <c r="BL29" s="245">
        <v>39.200000000000003</v>
      </c>
      <c r="BM29" s="235"/>
      <c r="BN29" s="257">
        <v>1.7745586238116798E-2</v>
      </c>
      <c r="BO29" s="235"/>
      <c r="BP29" s="304" t="s">
        <v>39</v>
      </c>
      <c r="BQ29" s="237" t="s">
        <v>39</v>
      </c>
      <c r="BR29" s="296">
        <v>25364.978947368421</v>
      </c>
      <c r="BS29" s="213"/>
      <c r="BT29" s="255" t="s">
        <v>39</v>
      </c>
      <c r="BU29" s="566" t="s">
        <v>39</v>
      </c>
      <c r="BV29" s="524">
        <v>25364.978947368421</v>
      </c>
      <c r="BW29" s="525"/>
      <c r="BX29" s="304" t="s">
        <v>39</v>
      </c>
      <c r="BY29" s="237" t="s">
        <v>39</v>
      </c>
      <c r="BZ29" s="524">
        <v>0</v>
      </c>
      <c r="CA29" s="213"/>
      <c r="CB29" s="304" t="s">
        <v>39</v>
      </c>
      <c r="CC29" s="237" t="s">
        <v>39</v>
      </c>
      <c r="CD29" s="238">
        <v>647.06578947368416</v>
      </c>
      <c r="CE29" s="238"/>
      <c r="CF29" s="526">
        <f t="shared" si="0"/>
        <v>151.4</v>
      </c>
      <c r="CG29" s="238"/>
      <c r="CH29" s="257">
        <f t="shared" si="5"/>
        <v>1.728310502283105E-2</v>
      </c>
      <c r="CI29" s="239"/>
      <c r="CJ29" s="255" t="s">
        <v>39</v>
      </c>
      <c r="CK29" s="566" t="s">
        <v>39</v>
      </c>
      <c r="CL29" s="524">
        <f t="shared" si="1"/>
        <v>97965.760526315775</v>
      </c>
      <c r="CM29" s="250"/>
      <c r="CN29" s="536" t="s">
        <v>39</v>
      </c>
      <c r="CO29" s="566" t="s">
        <v>39</v>
      </c>
      <c r="CP29" s="524">
        <f t="shared" si="2"/>
        <v>97965.760526315775</v>
      </c>
      <c r="CQ29" s="213"/>
      <c r="CR29" s="255" t="s">
        <v>39</v>
      </c>
      <c r="CS29" s="566" t="s">
        <v>39</v>
      </c>
      <c r="CT29" s="524">
        <f t="shared" si="3"/>
        <v>0</v>
      </c>
      <c r="CU29" s="213"/>
      <c r="CV29" s="255" t="s">
        <v>39</v>
      </c>
      <c r="CW29" s="566" t="s">
        <v>39</v>
      </c>
      <c r="CX29" s="524">
        <f t="shared" si="4"/>
        <v>647.06578947368405</v>
      </c>
      <c r="CY29" s="17"/>
      <c r="CZ29" s="530"/>
      <c r="DA29" s="531"/>
      <c r="DB29" s="532"/>
      <c r="DC29" s="533"/>
      <c r="DD29" s="524"/>
      <c r="DE29" s="238"/>
      <c r="DF29" s="304"/>
      <c r="DG29" s="237"/>
      <c r="DH29" s="524"/>
      <c r="DI29" s="213"/>
      <c r="DJ29" s="304"/>
      <c r="DK29" s="237"/>
      <c r="DL29" s="524"/>
      <c r="DM29" s="213"/>
      <c r="DN29" s="304"/>
      <c r="DO29" s="237"/>
      <c r="DP29" s="524"/>
      <c r="DQ29" s="534"/>
      <c r="DR29" s="253"/>
      <c r="DS29" s="535"/>
      <c r="DT29" s="304"/>
      <c r="DU29" s="237"/>
      <c r="DV29" s="527"/>
      <c r="DW29" s="528"/>
      <c r="DX29" s="536"/>
      <c r="DY29" s="537"/>
      <c r="DZ29" s="527"/>
      <c r="EA29" s="528"/>
      <c r="EB29" s="304"/>
      <c r="EC29" s="237"/>
      <c r="ED29" s="527"/>
      <c r="EE29" s="535"/>
      <c r="EF29" s="527"/>
      <c r="EG29" s="538"/>
      <c r="EH29" s="296"/>
      <c r="EI29" s="260"/>
    </row>
    <row r="30" spans="1:139" x14ac:dyDescent="0.25">
      <c r="A30" s="990"/>
      <c r="B30" s="521"/>
      <c r="C30" s="522" t="s">
        <v>41</v>
      </c>
      <c r="D30" s="245">
        <v>7.3</v>
      </c>
      <c r="E30" s="235"/>
      <c r="F30" s="257">
        <v>3.3440219880897844E-3</v>
      </c>
      <c r="G30" s="235"/>
      <c r="H30" s="304" t="s">
        <v>39</v>
      </c>
      <c r="I30" s="237" t="s">
        <v>39</v>
      </c>
      <c r="J30" s="296">
        <v>1813.8083623693381</v>
      </c>
      <c r="K30" s="213"/>
      <c r="L30" s="255" t="s">
        <v>39</v>
      </c>
      <c r="M30" s="566" t="s">
        <v>39</v>
      </c>
      <c r="N30" s="524">
        <v>1813.8083623693381</v>
      </c>
      <c r="O30" s="525"/>
      <c r="P30" s="304" t="s">
        <v>39</v>
      </c>
      <c r="Q30" s="237" t="s">
        <v>39</v>
      </c>
      <c r="R30" s="524">
        <v>0</v>
      </c>
      <c r="S30" s="213"/>
      <c r="T30" s="304" t="s">
        <v>39</v>
      </c>
      <c r="U30" s="237" t="s">
        <v>39</v>
      </c>
      <c r="V30" s="238">
        <v>248.46689895470385</v>
      </c>
      <c r="W30" s="238"/>
      <c r="X30" s="245">
        <v>6.9</v>
      </c>
      <c r="Y30" s="235"/>
      <c r="Z30" s="257">
        <v>3.1593406593406594E-3</v>
      </c>
      <c r="AA30" s="235"/>
      <c r="AB30" s="304" t="s">
        <v>39</v>
      </c>
      <c r="AC30" s="237" t="s">
        <v>39</v>
      </c>
      <c r="AD30" s="296">
        <v>1714.4216027874565</v>
      </c>
      <c r="AE30" s="213"/>
      <c r="AF30" s="255" t="s">
        <v>39</v>
      </c>
      <c r="AG30" s="566" t="s">
        <v>39</v>
      </c>
      <c r="AH30" s="524">
        <v>1714.4216027874565</v>
      </c>
      <c r="AI30" s="525"/>
      <c r="AJ30" s="304" t="s">
        <v>39</v>
      </c>
      <c r="AK30" s="237" t="s">
        <v>39</v>
      </c>
      <c r="AL30" s="524">
        <v>0</v>
      </c>
      <c r="AM30" s="213"/>
      <c r="AN30" s="304" t="s">
        <v>39</v>
      </c>
      <c r="AO30" s="237" t="s">
        <v>39</v>
      </c>
      <c r="AP30" s="238">
        <v>248.46689895470382</v>
      </c>
      <c r="AQ30" s="238"/>
      <c r="AR30" s="245">
        <v>7.8</v>
      </c>
      <c r="AS30" s="235"/>
      <c r="AT30" s="257">
        <v>3.5326086956521739E-3</v>
      </c>
      <c r="AU30" s="235"/>
      <c r="AV30" s="304" t="s">
        <v>39</v>
      </c>
      <c r="AW30" s="237" t="s">
        <v>39</v>
      </c>
      <c r="AX30" s="296">
        <v>1938.0418118466901</v>
      </c>
      <c r="AY30" s="213"/>
      <c r="AZ30" s="255" t="s">
        <v>39</v>
      </c>
      <c r="BA30" s="566" t="s">
        <v>39</v>
      </c>
      <c r="BB30" s="524">
        <v>1938.0418118466901</v>
      </c>
      <c r="BC30" s="525"/>
      <c r="BD30" s="304" t="s">
        <v>39</v>
      </c>
      <c r="BE30" s="237" t="s">
        <v>39</v>
      </c>
      <c r="BF30" s="524">
        <v>0</v>
      </c>
      <c r="BG30" s="213"/>
      <c r="BH30" s="304" t="s">
        <v>39</v>
      </c>
      <c r="BI30" s="237" t="s">
        <v>39</v>
      </c>
      <c r="BJ30" s="238">
        <v>248.46689895470385</v>
      </c>
      <c r="BK30" s="238"/>
      <c r="BL30" s="245">
        <v>6.7</v>
      </c>
      <c r="BM30" s="235"/>
      <c r="BN30" s="257">
        <v>3.0330466274332279E-3</v>
      </c>
      <c r="BO30" s="235"/>
      <c r="BP30" s="304" t="s">
        <v>39</v>
      </c>
      <c r="BQ30" s="237" t="s">
        <v>39</v>
      </c>
      <c r="BR30" s="296">
        <v>1664.7282229965158</v>
      </c>
      <c r="BS30" s="213"/>
      <c r="BT30" s="255" t="s">
        <v>39</v>
      </c>
      <c r="BU30" s="566" t="s">
        <v>39</v>
      </c>
      <c r="BV30" s="524">
        <v>1664.7282229965158</v>
      </c>
      <c r="BW30" s="525"/>
      <c r="BX30" s="304" t="s">
        <v>39</v>
      </c>
      <c r="BY30" s="237" t="s">
        <v>39</v>
      </c>
      <c r="BZ30" s="524">
        <v>0</v>
      </c>
      <c r="CA30" s="213"/>
      <c r="CB30" s="304" t="s">
        <v>39</v>
      </c>
      <c r="CC30" s="237" t="s">
        <v>39</v>
      </c>
      <c r="CD30" s="238">
        <v>248.46689895470385</v>
      </c>
      <c r="CE30" s="238"/>
      <c r="CF30" s="526">
        <f t="shared" si="0"/>
        <v>28.7</v>
      </c>
      <c r="CG30" s="238"/>
      <c r="CH30" s="257">
        <f t="shared" si="5"/>
        <v>3.2762557077625569E-3</v>
      </c>
      <c r="CI30" s="239"/>
      <c r="CJ30" s="255" t="s">
        <v>39</v>
      </c>
      <c r="CK30" s="566" t="s">
        <v>39</v>
      </c>
      <c r="CL30" s="524">
        <f t="shared" si="1"/>
        <v>7131.0000000000009</v>
      </c>
      <c r="CM30" s="250"/>
      <c r="CN30" s="536" t="s">
        <v>39</v>
      </c>
      <c r="CO30" s="566" t="s">
        <v>39</v>
      </c>
      <c r="CP30" s="524">
        <f t="shared" si="2"/>
        <v>7131.0000000000009</v>
      </c>
      <c r="CQ30" s="213"/>
      <c r="CR30" s="255" t="s">
        <v>39</v>
      </c>
      <c r="CS30" s="566" t="s">
        <v>39</v>
      </c>
      <c r="CT30" s="524">
        <f t="shared" si="3"/>
        <v>0</v>
      </c>
      <c r="CU30" s="213"/>
      <c r="CV30" s="255" t="s">
        <v>39</v>
      </c>
      <c r="CW30" s="566" t="s">
        <v>39</v>
      </c>
      <c r="CX30" s="524">
        <f t="shared" si="4"/>
        <v>248.46689895470388</v>
      </c>
      <c r="CY30" s="17"/>
      <c r="CZ30" s="530"/>
      <c r="DA30" s="531"/>
      <c r="DB30" s="532"/>
      <c r="DC30" s="533"/>
      <c r="DD30" s="524"/>
      <c r="DE30" s="238"/>
      <c r="DF30" s="304"/>
      <c r="DG30" s="237"/>
      <c r="DH30" s="524"/>
      <c r="DI30" s="213"/>
      <c r="DJ30" s="304"/>
      <c r="DK30" s="237"/>
      <c r="DL30" s="524"/>
      <c r="DM30" s="213"/>
      <c r="DN30" s="304"/>
      <c r="DO30" s="237"/>
      <c r="DP30" s="524"/>
      <c r="DQ30" s="534"/>
      <c r="DR30" s="253"/>
      <c r="DS30" s="535"/>
      <c r="DT30" s="304"/>
      <c r="DU30" s="237"/>
      <c r="DV30" s="527"/>
      <c r="DW30" s="528"/>
      <c r="DX30" s="536"/>
      <c r="DY30" s="537"/>
      <c r="DZ30" s="527"/>
      <c r="EA30" s="528"/>
      <c r="EB30" s="304"/>
      <c r="EC30" s="237"/>
      <c r="ED30" s="527"/>
      <c r="EE30" s="535"/>
      <c r="EF30" s="527"/>
      <c r="EG30" s="538"/>
      <c r="EH30" s="309"/>
      <c r="EI30" s="539"/>
    </row>
    <row r="31" spans="1:139" x14ac:dyDescent="0.25">
      <c r="A31" s="990"/>
      <c r="B31" s="20"/>
      <c r="C31" s="522" t="s">
        <v>43</v>
      </c>
      <c r="D31" s="245">
        <v>19.600000000000001</v>
      </c>
      <c r="E31" s="235"/>
      <c r="F31" s="257">
        <v>8.9784699954191492E-3</v>
      </c>
      <c r="G31" s="235"/>
      <c r="H31" s="304" t="s">
        <v>39</v>
      </c>
      <c r="I31" s="237" t="s">
        <v>39</v>
      </c>
      <c r="J31" s="296">
        <v>2007</v>
      </c>
      <c r="K31" s="213"/>
      <c r="L31" s="255" t="s">
        <v>39</v>
      </c>
      <c r="M31" s="566" t="s">
        <v>39</v>
      </c>
      <c r="N31" s="524">
        <v>2007</v>
      </c>
      <c r="O31" s="540"/>
      <c r="P31" s="304" t="s">
        <v>39</v>
      </c>
      <c r="Q31" s="237" t="s">
        <v>39</v>
      </c>
      <c r="R31" s="524">
        <v>0</v>
      </c>
      <c r="S31" s="213"/>
      <c r="T31" s="304" t="s">
        <v>39</v>
      </c>
      <c r="U31" s="237" t="s">
        <v>39</v>
      </c>
      <c r="V31" s="238">
        <v>102.39795918367346</v>
      </c>
      <c r="W31" s="238"/>
      <c r="X31" s="245">
        <v>18.8</v>
      </c>
      <c r="Y31" s="235"/>
      <c r="Z31" s="257">
        <v>8.6080586080586087E-3</v>
      </c>
      <c r="AA31" s="235"/>
      <c r="AB31" s="304" t="s">
        <v>39</v>
      </c>
      <c r="AC31" s="237" t="s">
        <v>39</v>
      </c>
      <c r="AD31" s="296">
        <v>1907</v>
      </c>
      <c r="AE31" s="213"/>
      <c r="AF31" s="255" t="s">
        <v>39</v>
      </c>
      <c r="AG31" s="566" t="s">
        <v>39</v>
      </c>
      <c r="AH31" s="524">
        <v>1907</v>
      </c>
      <c r="AI31" s="540"/>
      <c r="AJ31" s="304" t="s">
        <v>39</v>
      </c>
      <c r="AK31" s="237" t="s">
        <v>39</v>
      </c>
      <c r="AL31" s="524">
        <v>0</v>
      </c>
      <c r="AM31" s="213"/>
      <c r="AN31" s="304" t="s">
        <v>39</v>
      </c>
      <c r="AO31" s="237" t="s">
        <v>39</v>
      </c>
      <c r="AP31" s="238">
        <v>101.43617021276596</v>
      </c>
      <c r="AQ31" s="238"/>
      <c r="AR31" s="245">
        <v>18</v>
      </c>
      <c r="AS31" s="235"/>
      <c r="AT31" s="257">
        <v>8.152173913043478E-3</v>
      </c>
      <c r="AU31" s="235"/>
      <c r="AV31" s="304" t="s">
        <v>39</v>
      </c>
      <c r="AW31" s="237" t="s">
        <v>39</v>
      </c>
      <c r="AX31" s="296">
        <v>1756</v>
      </c>
      <c r="AY31" s="213"/>
      <c r="AZ31" s="255" t="s">
        <v>39</v>
      </c>
      <c r="BA31" s="566" t="s">
        <v>39</v>
      </c>
      <c r="BB31" s="524">
        <v>1756</v>
      </c>
      <c r="BC31" s="540"/>
      <c r="BD31" s="304" t="s">
        <v>39</v>
      </c>
      <c r="BE31" s="237" t="s">
        <v>39</v>
      </c>
      <c r="BF31" s="524">
        <v>0</v>
      </c>
      <c r="BG31" s="213"/>
      <c r="BH31" s="304" t="s">
        <v>39</v>
      </c>
      <c r="BI31" s="237" t="s">
        <v>39</v>
      </c>
      <c r="BJ31" s="238">
        <v>97.555555555555557</v>
      </c>
      <c r="BK31" s="238"/>
      <c r="BL31" s="245">
        <v>19.5</v>
      </c>
      <c r="BM31" s="235"/>
      <c r="BN31" s="257">
        <v>8.8275237664101405E-3</v>
      </c>
      <c r="BO31" s="235"/>
      <c r="BP31" s="304" t="s">
        <v>39</v>
      </c>
      <c r="BQ31" s="237" t="s">
        <v>39</v>
      </c>
      <c r="BR31" s="296">
        <v>2024</v>
      </c>
      <c r="BS31" s="213"/>
      <c r="BT31" s="255" t="s">
        <v>39</v>
      </c>
      <c r="BU31" s="566" t="s">
        <v>39</v>
      </c>
      <c r="BV31" s="524">
        <v>2024</v>
      </c>
      <c r="BW31" s="540"/>
      <c r="BX31" s="304" t="s">
        <v>39</v>
      </c>
      <c r="BY31" s="237" t="s">
        <v>39</v>
      </c>
      <c r="BZ31" s="524">
        <v>0</v>
      </c>
      <c r="CA31" s="213"/>
      <c r="CB31" s="304" t="s">
        <v>39</v>
      </c>
      <c r="CC31" s="237" t="s">
        <v>39</v>
      </c>
      <c r="CD31" s="238">
        <v>103.7948717948718</v>
      </c>
      <c r="CE31" s="238"/>
      <c r="CF31" s="526">
        <f t="shared" si="0"/>
        <v>75.900000000000006</v>
      </c>
      <c r="CG31" s="238"/>
      <c r="CH31" s="257">
        <f t="shared" si="5"/>
        <v>8.6643835616438368E-3</v>
      </c>
      <c r="CI31" s="239"/>
      <c r="CJ31" s="255" t="s">
        <v>39</v>
      </c>
      <c r="CK31" s="566" t="s">
        <v>39</v>
      </c>
      <c r="CL31" s="524">
        <f t="shared" si="1"/>
        <v>7694</v>
      </c>
      <c r="CM31" s="250"/>
      <c r="CN31" s="536" t="s">
        <v>39</v>
      </c>
      <c r="CO31" s="566" t="s">
        <v>39</v>
      </c>
      <c r="CP31" s="524">
        <f t="shared" si="2"/>
        <v>7694</v>
      </c>
      <c r="CQ31" s="213"/>
      <c r="CR31" s="255" t="s">
        <v>39</v>
      </c>
      <c r="CS31" s="566" t="s">
        <v>39</v>
      </c>
      <c r="CT31" s="524">
        <f t="shared" si="3"/>
        <v>0</v>
      </c>
      <c r="CU31" s="213"/>
      <c r="CV31" s="255" t="s">
        <v>39</v>
      </c>
      <c r="CW31" s="566" t="s">
        <v>39</v>
      </c>
      <c r="CX31" s="524">
        <f t="shared" si="4"/>
        <v>101.37022397891963</v>
      </c>
      <c r="CY31" s="17"/>
      <c r="CZ31" s="530"/>
      <c r="DA31" s="531"/>
      <c r="DB31" s="532"/>
      <c r="DC31" s="533"/>
      <c r="DD31" s="524"/>
      <c r="DE31" s="238"/>
      <c r="DF31" s="304"/>
      <c r="DG31" s="237"/>
      <c r="DH31" s="524"/>
      <c r="DI31" s="213"/>
      <c r="DJ31" s="304"/>
      <c r="DK31" s="237"/>
      <c r="DL31" s="524"/>
      <c r="DM31" s="213"/>
      <c r="DN31" s="304"/>
      <c r="DO31" s="237"/>
      <c r="DP31" s="524"/>
      <c r="DQ31" s="534"/>
      <c r="DR31" s="253"/>
      <c r="DS31" s="535"/>
      <c r="DT31" s="304"/>
      <c r="DU31" s="237"/>
      <c r="DV31" s="527"/>
      <c r="DW31" s="528"/>
      <c r="DX31" s="536"/>
      <c r="DY31" s="537"/>
      <c r="DZ31" s="527"/>
      <c r="EA31" s="528"/>
      <c r="EB31" s="304"/>
      <c r="EC31" s="237"/>
      <c r="ED31" s="527"/>
      <c r="EE31" s="535"/>
      <c r="EF31" s="527"/>
      <c r="EG31" s="538"/>
      <c r="EH31" s="309"/>
      <c r="EI31" s="539"/>
    </row>
    <row r="32" spans="1:139" x14ac:dyDescent="0.25">
      <c r="A32" s="990"/>
      <c r="B32" s="20"/>
      <c r="C32" s="522" t="s">
        <v>44</v>
      </c>
      <c r="D32" s="245">
        <v>0</v>
      </c>
      <c r="E32" s="235"/>
      <c r="F32" s="257">
        <v>0</v>
      </c>
      <c r="G32" s="235"/>
      <c r="H32" s="304" t="s">
        <v>39</v>
      </c>
      <c r="I32" s="237" t="s">
        <v>39</v>
      </c>
      <c r="J32" s="296">
        <v>0</v>
      </c>
      <c r="K32" s="213"/>
      <c r="L32" s="255" t="s">
        <v>39</v>
      </c>
      <c r="M32" s="566" t="s">
        <v>39</v>
      </c>
      <c r="N32" s="524">
        <v>0</v>
      </c>
      <c r="O32" s="540"/>
      <c r="P32" s="304" t="s">
        <v>39</v>
      </c>
      <c r="Q32" s="237" t="s">
        <v>39</v>
      </c>
      <c r="R32" s="524">
        <v>0</v>
      </c>
      <c r="S32" s="213"/>
      <c r="T32" s="304" t="s">
        <v>39</v>
      </c>
      <c r="U32" s="237" t="s">
        <v>39</v>
      </c>
      <c r="V32" s="238">
        <v>0</v>
      </c>
      <c r="W32" s="238"/>
      <c r="X32" s="245">
        <v>0</v>
      </c>
      <c r="Y32" s="235"/>
      <c r="Z32" s="257">
        <v>0</v>
      </c>
      <c r="AA32" s="235"/>
      <c r="AB32" s="304" t="s">
        <v>39</v>
      </c>
      <c r="AC32" s="237" t="s">
        <v>39</v>
      </c>
      <c r="AD32" s="296">
        <v>0</v>
      </c>
      <c r="AE32" s="213"/>
      <c r="AF32" s="255" t="s">
        <v>39</v>
      </c>
      <c r="AG32" s="566" t="s">
        <v>39</v>
      </c>
      <c r="AH32" s="524">
        <v>0</v>
      </c>
      <c r="AI32" s="540"/>
      <c r="AJ32" s="304" t="s">
        <v>39</v>
      </c>
      <c r="AK32" s="237" t="s">
        <v>39</v>
      </c>
      <c r="AL32" s="524">
        <v>0</v>
      </c>
      <c r="AM32" s="213"/>
      <c r="AN32" s="304" t="s">
        <v>39</v>
      </c>
      <c r="AO32" s="237" t="s">
        <v>39</v>
      </c>
      <c r="AP32" s="238">
        <v>0</v>
      </c>
      <c r="AQ32" s="238"/>
      <c r="AR32" s="245">
        <v>0</v>
      </c>
      <c r="AS32" s="235"/>
      <c r="AT32" s="257">
        <v>0</v>
      </c>
      <c r="AU32" s="235"/>
      <c r="AV32" s="304" t="s">
        <v>39</v>
      </c>
      <c r="AW32" s="237" t="s">
        <v>39</v>
      </c>
      <c r="AX32" s="296">
        <v>0</v>
      </c>
      <c r="AY32" s="213"/>
      <c r="AZ32" s="255" t="s">
        <v>39</v>
      </c>
      <c r="BA32" s="566" t="s">
        <v>39</v>
      </c>
      <c r="BB32" s="524">
        <v>0</v>
      </c>
      <c r="BC32" s="540"/>
      <c r="BD32" s="304" t="s">
        <v>39</v>
      </c>
      <c r="BE32" s="237" t="s">
        <v>39</v>
      </c>
      <c r="BF32" s="524">
        <v>0</v>
      </c>
      <c r="BG32" s="213"/>
      <c r="BH32" s="304" t="s">
        <v>39</v>
      </c>
      <c r="BI32" s="237" t="s">
        <v>39</v>
      </c>
      <c r="BJ32" s="238">
        <v>0</v>
      </c>
      <c r="BK32" s="238"/>
      <c r="BL32" s="245">
        <v>0</v>
      </c>
      <c r="BM32" s="235"/>
      <c r="BN32" s="257">
        <v>0</v>
      </c>
      <c r="BO32" s="235"/>
      <c r="BP32" s="304" t="s">
        <v>39</v>
      </c>
      <c r="BQ32" s="237" t="s">
        <v>39</v>
      </c>
      <c r="BR32" s="296">
        <v>0</v>
      </c>
      <c r="BS32" s="213"/>
      <c r="BT32" s="255" t="s">
        <v>39</v>
      </c>
      <c r="BU32" s="566" t="s">
        <v>39</v>
      </c>
      <c r="BV32" s="524">
        <v>0</v>
      </c>
      <c r="BW32" s="540"/>
      <c r="BX32" s="304" t="s">
        <v>39</v>
      </c>
      <c r="BY32" s="237" t="s">
        <v>39</v>
      </c>
      <c r="BZ32" s="524">
        <v>0</v>
      </c>
      <c r="CA32" s="213"/>
      <c r="CB32" s="304" t="s">
        <v>39</v>
      </c>
      <c r="CC32" s="237" t="s">
        <v>39</v>
      </c>
      <c r="CD32" s="238">
        <v>0</v>
      </c>
      <c r="CE32" s="238"/>
      <c r="CF32" s="526">
        <f t="shared" si="0"/>
        <v>0</v>
      </c>
      <c r="CG32" s="238"/>
      <c r="CH32" s="257">
        <f t="shared" si="5"/>
        <v>0</v>
      </c>
      <c r="CI32" s="239"/>
      <c r="CJ32" s="255" t="s">
        <v>39</v>
      </c>
      <c r="CK32" s="566" t="s">
        <v>39</v>
      </c>
      <c r="CL32" s="524">
        <f t="shared" si="1"/>
        <v>0</v>
      </c>
      <c r="CM32" s="250"/>
      <c r="CN32" s="536" t="s">
        <v>39</v>
      </c>
      <c r="CO32" s="566" t="s">
        <v>39</v>
      </c>
      <c r="CP32" s="524">
        <f t="shared" si="2"/>
        <v>0</v>
      </c>
      <c r="CQ32" s="213"/>
      <c r="CR32" s="255" t="s">
        <v>39</v>
      </c>
      <c r="CS32" s="566" t="s">
        <v>39</v>
      </c>
      <c r="CT32" s="524">
        <f t="shared" si="3"/>
        <v>0</v>
      </c>
      <c r="CU32" s="213"/>
      <c r="CV32" s="255" t="s">
        <v>39</v>
      </c>
      <c r="CW32" s="566" t="s">
        <v>39</v>
      </c>
      <c r="CX32" s="524">
        <v>0</v>
      </c>
      <c r="CY32" s="17"/>
      <c r="CZ32" s="530"/>
      <c r="DA32" s="531"/>
      <c r="DB32" s="532"/>
      <c r="DC32" s="533"/>
      <c r="DD32" s="524"/>
      <c r="DE32" s="238"/>
      <c r="DF32" s="304"/>
      <c r="DG32" s="237"/>
      <c r="DH32" s="524"/>
      <c r="DI32" s="213"/>
      <c r="DJ32" s="304"/>
      <c r="DK32" s="237"/>
      <c r="DL32" s="524"/>
      <c r="DM32" s="213"/>
      <c r="DN32" s="304"/>
      <c r="DO32" s="237"/>
      <c r="DP32" s="524"/>
      <c r="DQ32" s="534"/>
      <c r="DR32" s="253"/>
      <c r="DS32" s="535"/>
      <c r="DT32" s="304"/>
      <c r="DU32" s="237"/>
      <c r="DV32" s="527"/>
      <c r="DW32" s="528"/>
      <c r="DX32" s="536"/>
      <c r="DY32" s="537"/>
      <c r="DZ32" s="527"/>
      <c r="EA32" s="528"/>
      <c r="EB32" s="304"/>
      <c r="EC32" s="237"/>
      <c r="ED32" s="527"/>
      <c r="EE32" s="535"/>
      <c r="EF32" s="527"/>
      <c r="EG32" s="538"/>
      <c r="EH32" s="309"/>
      <c r="EI32" s="539"/>
    </row>
    <row r="33" spans="1:139" ht="26.45" customHeight="1" x14ac:dyDescent="0.25">
      <c r="A33" s="990"/>
      <c r="B33" s="1047" t="s">
        <v>49</v>
      </c>
      <c r="C33" s="1048"/>
      <c r="D33" s="298">
        <v>237.1</v>
      </c>
      <c r="E33" s="299"/>
      <c r="F33" s="300">
        <v>2.1560621629732015E-2</v>
      </c>
      <c r="G33" s="299"/>
      <c r="H33" s="301" t="s">
        <v>39</v>
      </c>
      <c r="I33" s="302" t="s">
        <v>39</v>
      </c>
      <c r="J33" s="303">
        <v>30018</v>
      </c>
      <c r="K33" s="543"/>
      <c r="L33" s="426" t="s">
        <v>39</v>
      </c>
      <c r="M33" s="567" t="s">
        <v>39</v>
      </c>
      <c r="N33" s="545">
        <v>30018</v>
      </c>
      <c r="O33" s="546"/>
      <c r="P33" s="301" t="s">
        <v>39</v>
      </c>
      <c r="Q33" s="302" t="s">
        <v>39</v>
      </c>
      <c r="R33" s="545">
        <v>0</v>
      </c>
      <c r="S33" s="546"/>
      <c r="T33" s="301" t="s">
        <v>39</v>
      </c>
      <c r="U33" s="302" t="s">
        <v>39</v>
      </c>
      <c r="V33" s="547">
        <v>126.60480809784902</v>
      </c>
      <c r="W33" s="547"/>
      <c r="X33" s="298">
        <v>224.89999999999998</v>
      </c>
      <c r="Y33" s="299"/>
      <c r="Z33" s="300">
        <v>2.0441923667730118E-2</v>
      </c>
      <c r="AA33" s="299"/>
      <c r="AB33" s="301" t="s">
        <v>39</v>
      </c>
      <c r="AC33" s="302" t="s">
        <v>39</v>
      </c>
      <c r="AD33" s="303">
        <v>28434</v>
      </c>
      <c r="AE33" s="543"/>
      <c r="AF33" s="426" t="s">
        <v>39</v>
      </c>
      <c r="AG33" s="567" t="s">
        <v>39</v>
      </c>
      <c r="AH33" s="545">
        <v>28434</v>
      </c>
      <c r="AI33" s="546"/>
      <c r="AJ33" s="301" t="s">
        <v>39</v>
      </c>
      <c r="AK33" s="302" t="s">
        <v>39</v>
      </c>
      <c r="AL33" s="545">
        <v>0</v>
      </c>
      <c r="AM33" s="546"/>
      <c r="AN33" s="301" t="s">
        <v>39</v>
      </c>
      <c r="AO33" s="302" t="s">
        <v>39</v>
      </c>
      <c r="AP33" s="547">
        <v>126.42952423299245</v>
      </c>
      <c r="AQ33" s="547"/>
      <c r="AR33" s="298">
        <v>240.2</v>
      </c>
      <c r="AS33" s="299"/>
      <c r="AT33" s="300">
        <v>2.1626196328408467E-2</v>
      </c>
      <c r="AU33" s="299"/>
      <c r="AV33" s="301" t="s">
        <v>39</v>
      </c>
      <c r="AW33" s="302" t="s">
        <v>39</v>
      </c>
      <c r="AX33" s="303">
        <v>20568</v>
      </c>
      <c r="AY33" s="543"/>
      <c r="AZ33" s="426" t="s">
        <v>39</v>
      </c>
      <c r="BA33" s="567" t="s">
        <v>39</v>
      </c>
      <c r="BB33" s="545">
        <v>20568</v>
      </c>
      <c r="BC33" s="546"/>
      <c r="BD33" s="301" t="s">
        <v>39</v>
      </c>
      <c r="BE33" s="302" t="s">
        <v>39</v>
      </c>
      <c r="BF33" s="545">
        <v>0</v>
      </c>
      <c r="BG33" s="546"/>
      <c r="BH33" s="301" t="s">
        <v>39</v>
      </c>
      <c r="BI33" s="302" t="s">
        <v>39</v>
      </c>
      <c r="BJ33" s="547">
        <v>85.628642797668618</v>
      </c>
      <c r="BK33" s="547"/>
      <c r="BL33" s="298">
        <v>218.70000000000002</v>
      </c>
      <c r="BM33" s="299"/>
      <c r="BN33" s="300">
        <v>1.9708206796492718E-2</v>
      </c>
      <c r="BO33" s="299"/>
      <c r="BP33" s="301" t="s">
        <v>39</v>
      </c>
      <c r="BQ33" s="302" t="s">
        <v>39</v>
      </c>
      <c r="BR33" s="303">
        <v>29231</v>
      </c>
      <c r="BS33" s="543"/>
      <c r="BT33" s="426" t="s">
        <v>39</v>
      </c>
      <c r="BU33" s="567" t="s">
        <v>39</v>
      </c>
      <c r="BV33" s="545">
        <v>29231</v>
      </c>
      <c r="BW33" s="546"/>
      <c r="BX33" s="301" t="s">
        <v>39</v>
      </c>
      <c r="BY33" s="302" t="s">
        <v>39</v>
      </c>
      <c r="BZ33" s="545">
        <v>0</v>
      </c>
      <c r="CA33" s="546"/>
      <c r="CB33" s="301" t="s">
        <v>39</v>
      </c>
      <c r="CC33" s="302" t="s">
        <v>39</v>
      </c>
      <c r="CD33" s="547">
        <v>133.65797896662093</v>
      </c>
      <c r="CE33" s="547"/>
      <c r="CF33" s="548">
        <f t="shared" si="0"/>
        <v>920.9</v>
      </c>
      <c r="CG33" s="547"/>
      <c r="CH33" s="300">
        <f>CF33/44202.6</f>
        <v>2.0833616122128563E-2</v>
      </c>
      <c r="CI33" s="549"/>
      <c r="CJ33" s="426" t="s">
        <v>39</v>
      </c>
      <c r="CK33" s="567" t="s">
        <v>39</v>
      </c>
      <c r="CL33" s="545">
        <f t="shared" si="1"/>
        <v>108251</v>
      </c>
      <c r="CM33" s="550"/>
      <c r="CN33" s="568" t="s">
        <v>39</v>
      </c>
      <c r="CO33" s="567" t="s">
        <v>39</v>
      </c>
      <c r="CP33" s="545">
        <f t="shared" si="2"/>
        <v>108251</v>
      </c>
      <c r="CQ33" s="546"/>
      <c r="CR33" s="426" t="s">
        <v>39</v>
      </c>
      <c r="CS33" s="567" t="s">
        <v>39</v>
      </c>
      <c r="CT33" s="545">
        <f t="shared" si="3"/>
        <v>0</v>
      </c>
      <c r="CU33" s="546"/>
      <c r="CV33" s="426" t="s">
        <v>39</v>
      </c>
      <c r="CW33" s="567" t="s">
        <v>39</v>
      </c>
      <c r="CX33" s="545">
        <f t="shared" si="4"/>
        <v>117.54913671408406</v>
      </c>
      <c r="CY33" s="18"/>
      <c r="CZ33" s="552"/>
      <c r="DA33" s="553"/>
      <c r="DB33" s="554"/>
      <c r="DC33" s="555"/>
      <c r="DD33" s="545"/>
      <c r="DE33" s="547"/>
      <c r="DF33" s="301"/>
      <c r="DG33" s="302"/>
      <c r="DH33" s="545"/>
      <c r="DI33" s="546"/>
      <c r="DJ33" s="301"/>
      <c r="DK33" s="302"/>
      <c r="DL33" s="545"/>
      <c r="DM33" s="546"/>
      <c r="DN33" s="301"/>
      <c r="DO33" s="302"/>
      <c r="DP33" s="545"/>
      <c r="DQ33" s="556"/>
      <c r="DR33" s="557"/>
      <c r="DS33" s="558"/>
      <c r="DT33" s="301"/>
      <c r="DU33" s="302"/>
      <c r="DV33" s="514"/>
      <c r="DW33" s="559"/>
      <c r="DX33" s="551"/>
      <c r="DY33" s="560"/>
      <c r="DZ33" s="514"/>
      <c r="EA33" s="559"/>
      <c r="EB33" s="301"/>
      <c r="EC33" s="302"/>
      <c r="ED33" s="514"/>
      <c r="EE33" s="558"/>
      <c r="EF33" s="514"/>
      <c r="EG33" s="561"/>
      <c r="EH33" s="562"/>
      <c r="EI33" s="563"/>
    </row>
    <row r="34" spans="1:139" x14ac:dyDescent="0.25">
      <c r="A34" s="990"/>
      <c r="B34" s="21"/>
      <c r="C34" s="542" t="s">
        <v>40</v>
      </c>
      <c r="D34" s="245">
        <v>31.699999999999996</v>
      </c>
      <c r="E34" s="235"/>
      <c r="F34" s="257">
        <v>1.4521300961978926E-2</v>
      </c>
      <c r="G34" s="235"/>
      <c r="H34" s="304" t="s">
        <v>39</v>
      </c>
      <c r="I34" s="237" t="s">
        <v>39</v>
      </c>
      <c r="J34" s="296">
        <v>16447</v>
      </c>
      <c r="K34" s="213"/>
      <c r="L34" s="424" t="s">
        <v>39</v>
      </c>
      <c r="M34" s="523" t="s">
        <v>39</v>
      </c>
      <c r="N34" s="524">
        <v>16447</v>
      </c>
      <c r="O34" s="540"/>
      <c r="P34" s="304" t="s">
        <v>39</v>
      </c>
      <c r="Q34" s="237" t="s">
        <v>39</v>
      </c>
      <c r="R34" s="524">
        <v>0</v>
      </c>
      <c r="S34" s="213"/>
      <c r="T34" s="304" t="s">
        <v>39</v>
      </c>
      <c r="U34" s="237" t="s">
        <v>39</v>
      </c>
      <c r="V34" s="238">
        <v>518.83280757097793</v>
      </c>
      <c r="W34" s="238"/>
      <c r="X34" s="245">
        <v>29.4</v>
      </c>
      <c r="Y34" s="235"/>
      <c r="Z34" s="257">
        <v>1.3461538461538461E-2</v>
      </c>
      <c r="AA34" s="235"/>
      <c r="AB34" s="304" t="s">
        <v>39</v>
      </c>
      <c r="AC34" s="237" t="s">
        <v>39</v>
      </c>
      <c r="AD34" s="296">
        <v>15863</v>
      </c>
      <c r="AE34" s="213"/>
      <c r="AF34" s="424" t="s">
        <v>39</v>
      </c>
      <c r="AG34" s="523" t="s">
        <v>39</v>
      </c>
      <c r="AH34" s="524">
        <v>15863</v>
      </c>
      <c r="AI34" s="540"/>
      <c r="AJ34" s="304" t="s">
        <v>39</v>
      </c>
      <c r="AK34" s="237" t="s">
        <v>39</v>
      </c>
      <c r="AL34" s="524">
        <v>0</v>
      </c>
      <c r="AM34" s="213"/>
      <c r="AN34" s="304" t="s">
        <v>39</v>
      </c>
      <c r="AO34" s="237" t="s">
        <v>39</v>
      </c>
      <c r="AP34" s="238">
        <v>539.55782312925169</v>
      </c>
      <c r="AQ34" s="238"/>
      <c r="AR34" s="245">
        <v>28.3</v>
      </c>
      <c r="AS34" s="235"/>
      <c r="AT34" s="257">
        <v>1.2817028985507246E-2</v>
      </c>
      <c r="AU34" s="235"/>
      <c r="AV34" s="304" t="s">
        <v>39</v>
      </c>
      <c r="AW34" s="237" t="s">
        <v>39</v>
      </c>
      <c r="AX34" s="296">
        <v>12446</v>
      </c>
      <c r="AY34" s="213"/>
      <c r="AZ34" s="424" t="s">
        <v>39</v>
      </c>
      <c r="BA34" s="523" t="s">
        <v>39</v>
      </c>
      <c r="BB34" s="524">
        <v>12446</v>
      </c>
      <c r="BC34" s="540"/>
      <c r="BD34" s="304" t="s">
        <v>39</v>
      </c>
      <c r="BE34" s="237" t="s">
        <v>39</v>
      </c>
      <c r="BF34" s="524">
        <v>0</v>
      </c>
      <c r="BG34" s="213"/>
      <c r="BH34" s="304" t="s">
        <v>39</v>
      </c>
      <c r="BI34" s="237" t="s">
        <v>39</v>
      </c>
      <c r="BJ34" s="238">
        <v>439.78798586572435</v>
      </c>
      <c r="BK34" s="238"/>
      <c r="BL34" s="245">
        <v>29.9</v>
      </c>
      <c r="BM34" s="235"/>
      <c r="BN34" s="257">
        <v>1.3535536441828882E-2</v>
      </c>
      <c r="BO34" s="235"/>
      <c r="BP34" s="304" t="s">
        <v>39</v>
      </c>
      <c r="BQ34" s="237" t="s">
        <v>39</v>
      </c>
      <c r="BR34" s="296">
        <v>16793</v>
      </c>
      <c r="BS34" s="213"/>
      <c r="BT34" s="424" t="s">
        <v>39</v>
      </c>
      <c r="BU34" s="523" t="s">
        <v>39</v>
      </c>
      <c r="BV34" s="524">
        <v>16793</v>
      </c>
      <c r="BW34" s="540"/>
      <c r="BX34" s="304" t="s">
        <v>39</v>
      </c>
      <c r="BY34" s="237" t="s">
        <v>39</v>
      </c>
      <c r="BZ34" s="524">
        <v>0</v>
      </c>
      <c r="CA34" s="213"/>
      <c r="CB34" s="304" t="s">
        <v>39</v>
      </c>
      <c r="CC34" s="237" t="s">
        <v>39</v>
      </c>
      <c r="CD34" s="238">
        <v>561.63879598662209</v>
      </c>
      <c r="CE34" s="238"/>
      <c r="CF34" s="526">
        <f t="shared" si="0"/>
        <v>119.29999999999998</v>
      </c>
      <c r="CG34" s="238"/>
      <c r="CH34" s="257">
        <f t="shared" si="5"/>
        <v>1.3618721461187212E-2</v>
      </c>
      <c r="CI34" s="239"/>
      <c r="CJ34" s="424" t="s">
        <v>39</v>
      </c>
      <c r="CK34" s="523" t="s">
        <v>39</v>
      </c>
      <c r="CL34" s="524">
        <f t="shared" si="1"/>
        <v>61549</v>
      </c>
      <c r="CM34" s="250"/>
      <c r="CN34" s="214" t="s">
        <v>39</v>
      </c>
      <c r="CO34" s="523" t="s">
        <v>39</v>
      </c>
      <c r="CP34" s="524">
        <f t="shared" si="2"/>
        <v>61549</v>
      </c>
      <c r="CQ34" s="213"/>
      <c r="CR34" s="424" t="s">
        <v>39</v>
      </c>
      <c r="CS34" s="523" t="s">
        <v>39</v>
      </c>
      <c r="CT34" s="524">
        <f t="shared" si="3"/>
        <v>0</v>
      </c>
      <c r="CU34" s="213"/>
      <c r="CV34" s="424" t="s">
        <v>39</v>
      </c>
      <c r="CW34" s="523" t="s">
        <v>39</v>
      </c>
      <c r="CX34" s="524">
        <f t="shared" si="4"/>
        <v>515.91785414920378</v>
      </c>
      <c r="CY34" s="17"/>
      <c r="CZ34" s="530"/>
      <c r="DA34" s="531"/>
      <c r="DB34" s="532"/>
      <c r="DC34" s="533"/>
      <c r="DD34" s="524"/>
      <c r="DE34" s="238"/>
      <c r="DF34" s="304"/>
      <c r="DG34" s="237"/>
      <c r="DH34" s="524"/>
      <c r="DI34" s="213"/>
      <c r="DJ34" s="304"/>
      <c r="DK34" s="237"/>
      <c r="DL34" s="524"/>
      <c r="DM34" s="213"/>
      <c r="DN34" s="304"/>
      <c r="DO34" s="237"/>
      <c r="DP34" s="524"/>
      <c r="DQ34" s="534"/>
      <c r="DR34" s="253"/>
      <c r="DS34" s="535"/>
      <c r="DT34" s="304"/>
      <c r="DU34" s="237"/>
      <c r="DV34" s="527"/>
      <c r="DW34" s="528"/>
      <c r="DX34" s="536"/>
      <c r="DY34" s="537"/>
      <c r="DZ34" s="527"/>
      <c r="EA34" s="528"/>
      <c r="EB34" s="304"/>
      <c r="EC34" s="237"/>
      <c r="ED34" s="527"/>
      <c r="EE34" s="535"/>
      <c r="EF34" s="527"/>
      <c r="EG34" s="538"/>
      <c r="EH34" s="296"/>
      <c r="EI34" s="260"/>
    </row>
    <row r="35" spans="1:139" x14ac:dyDescent="0.25">
      <c r="A35" s="990"/>
      <c r="B35" s="21"/>
      <c r="C35" s="542" t="s">
        <v>41</v>
      </c>
      <c r="D35" s="245">
        <v>0</v>
      </c>
      <c r="E35" s="235"/>
      <c r="F35" s="257">
        <v>0</v>
      </c>
      <c r="G35" s="235"/>
      <c r="H35" s="304" t="s">
        <v>39</v>
      </c>
      <c r="I35" s="237" t="s">
        <v>39</v>
      </c>
      <c r="J35" s="296">
        <v>0</v>
      </c>
      <c r="K35" s="213"/>
      <c r="L35" s="424" t="s">
        <v>39</v>
      </c>
      <c r="M35" s="523" t="s">
        <v>39</v>
      </c>
      <c r="N35" s="524">
        <v>0</v>
      </c>
      <c r="O35" s="540"/>
      <c r="P35" s="304" t="s">
        <v>39</v>
      </c>
      <c r="Q35" s="237" t="s">
        <v>39</v>
      </c>
      <c r="R35" s="524">
        <v>0</v>
      </c>
      <c r="S35" s="213"/>
      <c r="T35" s="304" t="s">
        <v>39</v>
      </c>
      <c r="U35" s="237" t="s">
        <v>39</v>
      </c>
      <c r="V35" s="238">
        <v>0</v>
      </c>
      <c r="W35" s="238"/>
      <c r="X35" s="245">
        <v>0</v>
      </c>
      <c r="Y35" s="235"/>
      <c r="Z35" s="257">
        <v>0</v>
      </c>
      <c r="AA35" s="235"/>
      <c r="AB35" s="304" t="s">
        <v>39</v>
      </c>
      <c r="AC35" s="237" t="s">
        <v>39</v>
      </c>
      <c r="AD35" s="296">
        <v>0</v>
      </c>
      <c r="AE35" s="213"/>
      <c r="AF35" s="424" t="s">
        <v>39</v>
      </c>
      <c r="AG35" s="523" t="s">
        <v>39</v>
      </c>
      <c r="AH35" s="524">
        <v>0</v>
      </c>
      <c r="AI35" s="540"/>
      <c r="AJ35" s="304" t="s">
        <v>39</v>
      </c>
      <c r="AK35" s="237" t="s">
        <v>39</v>
      </c>
      <c r="AL35" s="524">
        <v>0</v>
      </c>
      <c r="AM35" s="213"/>
      <c r="AN35" s="304" t="s">
        <v>39</v>
      </c>
      <c r="AO35" s="237" t="s">
        <v>39</v>
      </c>
      <c r="AP35" s="238">
        <v>0</v>
      </c>
      <c r="AQ35" s="238"/>
      <c r="AR35" s="245">
        <v>0</v>
      </c>
      <c r="AS35" s="235"/>
      <c r="AT35" s="257">
        <v>0</v>
      </c>
      <c r="AU35" s="235"/>
      <c r="AV35" s="304" t="s">
        <v>39</v>
      </c>
      <c r="AW35" s="237" t="s">
        <v>39</v>
      </c>
      <c r="AX35" s="296">
        <v>0</v>
      </c>
      <c r="AY35" s="213"/>
      <c r="AZ35" s="424" t="s">
        <v>39</v>
      </c>
      <c r="BA35" s="523" t="s">
        <v>39</v>
      </c>
      <c r="BB35" s="524">
        <v>0</v>
      </c>
      <c r="BC35" s="540"/>
      <c r="BD35" s="304" t="s">
        <v>39</v>
      </c>
      <c r="BE35" s="237" t="s">
        <v>39</v>
      </c>
      <c r="BF35" s="524">
        <v>0</v>
      </c>
      <c r="BG35" s="213"/>
      <c r="BH35" s="304" t="s">
        <v>39</v>
      </c>
      <c r="BI35" s="237" t="s">
        <v>39</v>
      </c>
      <c r="BJ35" s="238">
        <v>0</v>
      </c>
      <c r="BK35" s="238"/>
      <c r="BL35" s="245">
        <v>0</v>
      </c>
      <c r="BM35" s="235"/>
      <c r="BN35" s="257">
        <v>0</v>
      </c>
      <c r="BO35" s="235"/>
      <c r="BP35" s="304" t="s">
        <v>39</v>
      </c>
      <c r="BQ35" s="237" t="s">
        <v>39</v>
      </c>
      <c r="BR35" s="296">
        <v>0</v>
      </c>
      <c r="BS35" s="213"/>
      <c r="BT35" s="424" t="s">
        <v>39</v>
      </c>
      <c r="BU35" s="523" t="s">
        <v>39</v>
      </c>
      <c r="BV35" s="524">
        <v>0</v>
      </c>
      <c r="BW35" s="540"/>
      <c r="BX35" s="304" t="s">
        <v>39</v>
      </c>
      <c r="BY35" s="237" t="s">
        <v>39</v>
      </c>
      <c r="BZ35" s="524">
        <v>0</v>
      </c>
      <c r="CA35" s="213"/>
      <c r="CB35" s="304" t="s">
        <v>39</v>
      </c>
      <c r="CC35" s="237" t="s">
        <v>39</v>
      </c>
      <c r="CD35" s="238">
        <v>0</v>
      </c>
      <c r="CE35" s="238"/>
      <c r="CF35" s="526">
        <f t="shared" si="0"/>
        <v>0</v>
      </c>
      <c r="CG35" s="238"/>
      <c r="CH35" s="257">
        <f t="shared" si="5"/>
        <v>0</v>
      </c>
      <c r="CI35" s="239"/>
      <c r="CJ35" s="424" t="s">
        <v>39</v>
      </c>
      <c r="CK35" s="523" t="s">
        <v>39</v>
      </c>
      <c r="CL35" s="524">
        <f t="shared" si="1"/>
        <v>0</v>
      </c>
      <c r="CM35" s="250"/>
      <c r="CN35" s="214" t="s">
        <v>39</v>
      </c>
      <c r="CO35" s="523" t="s">
        <v>39</v>
      </c>
      <c r="CP35" s="524">
        <f t="shared" si="2"/>
        <v>0</v>
      </c>
      <c r="CQ35" s="213"/>
      <c r="CR35" s="424" t="s">
        <v>39</v>
      </c>
      <c r="CS35" s="523" t="s">
        <v>39</v>
      </c>
      <c r="CT35" s="524">
        <f t="shared" si="3"/>
        <v>0</v>
      </c>
      <c r="CU35" s="213"/>
      <c r="CV35" s="424" t="s">
        <v>39</v>
      </c>
      <c r="CW35" s="523" t="s">
        <v>39</v>
      </c>
      <c r="CX35" s="524">
        <v>0</v>
      </c>
      <c r="CY35" s="17"/>
      <c r="CZ35" s="530"/>
      <c r="DA35" s="531"/>
      <c r="DB35" s="532"/>
      <c r="DC35" s="533"/>
      <c r="DD35" s="524"/>
      <c r="DE35" s="238"/>
      <c r="DF35" s="304"/>
      <c r="DG35" s="237"/>
      <c r="DH35" s="524"/>
      <c r="DI35" s="213"/>
      <c r="DJ35" s="304"/>
      <c r="DK35" s="237"/>
      <c r="DL35" s="524"/>
      <c r="DM35" s="213"/>
      <c r="DN35" s="304"/>
      <c r="DO35" s="237"/>
      <c r="DP35" s="524"/>
      <c r="DQ35" s="534"/>
      <c r="DR35" s="253"/>
      <c r="DS35" s="535"/>
      <c r="DT35" s="304"/>
      <c r="DU35" s="237"/>
      <c r="DV35" s="527"/>
      <c r="DW35" s="528"/>
      <c r="DX35" s="536"/>
      <c r="DY35" s="537"/>
      <c r="DZ35" s="527"/>
      <c r="EA35" s="528"/>
      <c r="EB35" s="304"/>
      <c r="EC35" s="237"/>
      <c r="ED35" s="527"/>
      <c r="EE35" s="535"/>
      <c r="EF35" s="527"/>
      <c r="EG35" s="538"/>
      <c r="EH35" s="309"/>
      <c r="EI35" s="539"/>
    </row>
    <row r="36" spans="1:139" x14ac:dyDescent="0.25">
      <c r="A36" s="990"/>
      <c r="B36" s="21"/>
      <c r="C36" s="542" t="s">
        <v>42</v>
      </c>
      <c r="D36" s="245">
        <v>2.5</v>
      </c>
      <c r="E36" s="235"/>
      <c r="F36" s="257">
        <v>1.1452130096197893E-3</v>
      </c>
      <c r="G36" s="235"/>
      <c r="H36" s="304" t="s">
        <v>39</v>
      </c>
      <c r="I36" s="237" t="s">
        <v>39</v>
      </c>
      <c r="J36" s="296">
        <v>4914</v>
      </c>
      <c r="K36" s="213"/>
      <c r="L36" s="424" t="s">
        <v>39</v>
      </c>
      <c r="M36" s="523" t="s">
        <v>39</v>
      </c>
      <c r="N36" s="524">
        <v>4914</v>
      </c>
      <c r="O36" s="540"/>
      <c r="P36" s="304" t="s">
        <v>39</v>
      </c>
      <c r="Q36" s="237" t="s">
        <v>39</v>
      </c>
      <c r="R36" s="524">
        <v>0</v>
      </c>
      <c r="S36" s="213"/>
      <c r="T36" s="304" t="s">
        <v>39</v>
      </c>
      <c r="U36" s="237" t="s">
        <v>39</v>
      </c>
      <c r="V36" s="238">
        <v>1965.6</v>
      </c>
      <c r="W36" s="238"/>
      <c r="X36" s="245">
        <v>4.5</v>
      </c>
      <c r="Y36" s="235"/>
      <c r="Z36" s="257">
        <v>2.0604395604395605E-3</v>
      </c>
      <c r="AA36" s="235"/>
      <c r="AB36" s="304" t="s">
        <v>39</v>
      </c>
      <c r="AC36" s="237" t="s">
        <v>39</v>
      </c>
      <c r="AD36" s="296">
        <v>4949</v>
      </c>
      <c r="AE36" s="213"/>
      <c r="AF36" s="424" t="s">
        <v>39</v>
      </c>
      <c r="AG36" s="523" t="s">
        <v>39</v>
      </c>
      <c r="AH36" s="524">
        <v>4949</v>
      </c>
      <c r="AI36" s="540"/>
      <c r="AJ36" s="304" t="s">
        <v>39</v>
      </c>
      <c r="AK36" s="237" t="s">
        <v>39</v>
      </c>
      <c r="AL36" s="524">
        <v>0</v>
      </c>
      <c r="AM36" s="213"/>
      <c r="AN36" s="304" t="s">
        <v>39</v>
      </c>
      <c r="AO36" s="237" t="s">
        <v>39</v>
      </c>
      <c r="AP36" s="238">
        <v>1099.7777777777778</v>
      </c>
      <c r="AQ36" s="238"/>
      <c r="AR36" s="245">
        <v>0</v>
      </c>
      <c r="AS36" s="235"/>
      <c r="AT36" s="257">
        <v>0</v>
      </c>
      <c r="AU36" s="235"/>
      <c r="AV36" s="304" t="s">
        <v>39</v>
      </c>
      <c r="AW36" s="237" t="s">
        <v>39</v>
      </c>
      <c r="AX36" s="296">
        <v>0</v>
      </c>
      <c r="AY36" s="213"/>
      <c r="AZ36" s="424" t="s">
        <v>39</v>
      </c>
      <c r="BA36" s="523" t="s">
        <v>39</v>
      </c>
      <c r="BB36" s="524">
        <v>0</v>
      </c>
      <c r="BC36" s="540"/>
      <c r="BD36" s="304" t="s">
        <v>39</v>
      </c>
      <c r="BE36" s="237" t="s">
        <v>39</v>
      </c>
      <c r="BF36" s="524">
        <v>0</v>
      </c>
      <c r="BG36" s="213"/>
      <c r="BH36" s="304" t="s">
        <v>39</v>
      </c>
      <c r="BI36" s="237" t="s">
        <v>39</v>
      </c>
      <c r="BJ36" s="238">
        <v>0</v>
      </c>
      <c r="BK36" s="238"/>
      <c r="BL36" s="245">
        <v>3.5</v>
      </c>
      <c r="BM36" s="235"/>
      <c r="BN36" s="257">
        <v>1.5844273426889996E-3</v>
      </c>
      <c r="BO36" s="235"/>
      <c r="BP36" s="304" t="s">
        <v>39</v>
      </c>
      <c r="BQ36" s="237" t="s">
        <v>39</v>
      </c>
      <c r="BR36" s="296">
        <v>4931</v>
      </c>
      <c r="BS36" s="213"/>
      <c r="BT36" s="424" t="s">
        <v>39</v>
      </c>
      <c r="BU36" s="523" t="s">
        <v>39</v>
      </c>
      <c r="BV36" s="524">
        <v>4931</v>
      </c>
      <c r="BW36" s="540"/>
      <c r="BX36" s="304" t="s">
        <v>39</v>
      </c>
      <c r="BY36" s="237" t="s">
        <v>39</v>
      </c>
      <c r="BZ36" s="524">
        <v>0</v>
      </c>
      <c r="CA36" s="213"/>
      <c r="CB36" s="304" t="s">
        <v>39</v>
      </c>
      <c r="CC36" s="237" t="s">
        <v>39</v>
      </c>
      <c r="CD36" s="238">
        <v>1408.8571428571429</v>
      </c>
      <c r="CE36" s="238"/>
      <c r="CF36" s="526">
        <f t="shared" si="0"/>
        <v>10.5</v>
      </c>
      <c r="CG36" s="238"/>
      <c r="CH36" s="257">
        <f t="shared" si="5"/>
        <v>1.1986301369863014E-3</v>
      </c>
      <c r="CI36" s="239"/>
      <c r="CJ36" s="424" t="s">
        <v>39</v>
      </c>
      <c r="CK36" s="523" t="s">
        <v>39</v>
      </c>
      <c r="CL36" s="524">
        <f t="shared" si="1"/>
        <v>14794</v>
      </c>
      <c r="CM36" s="250"/>
      <c r="CN36" s="214" t="s">
        <v>39</v>
      </c>
      <c r="CO36" s="523" t="s">
        <v>39</v>
      </c>
      <c r="CP36" s="524">
        <f t="shared" si="2"/>
        <v>14794</v>
      </c>
      <c r="CQ36" s="213"/>
      <c r="CR36" s="424" t="s">
        <v>39</v>
      </c>
      <c r="CS36" s="523" t="s">
        <v>39</v>
      </c>
      <c r="CT36" s="524">
        <f t="shared" si="3"/>
        <v>0</v>
      </c>
      <c r="CU36" s="213"/>
      <c r="CV36" s="424" t="s">
        <v>39</v>
      </c>
      <c r="CW36" s="523" t="s">
        <v>39</v>
      </c>
      <c r="CX36" s="524">
        <f t="shared" si="4"/>
        <v>1408.952380952381</v>
      </c>
      <c r="CY36" s="246"/>
      <c r="CZ36" s="530"/>
      <c r="DA36" s="531"/>
      <c r="DB36" s="532"/>
      <c r="DC36" s="533"/>
      <c r="DD36" s="524"/>
      <c r="DE36" s="238"/>
      <c r="DF36" s="304"/>
      <c r="DG36" s="237"/>
      <c r="DH36" s="524"/>
      <c r="DI36" s="213"/>
      <c r="DJ36" s="304"/>
      <c r="DK36" s="237"/>
      <c r="DL36" s="524"/>
      <c r="DM36" s="213"/>
      <c r="DN36" s="304"/>
      <c r="DO36" s="237"/>
      <c r="DP36" s="524"/>
      <c r="DQ36" s="534"/>
      <c r="DR36" s="253"/>
      <c r="DS36" s="535"/>
      <c r="DT36" s="304"/>
      <c r="DU36" s="237"/>
      <c r="DV36" s="527"/>
      <c r="DW36" s="528"/>
      <c r="DX36" s="536"/>
      <c r="DY36" s="537"/>
      <c r="DZ36" s="527"/>
      <c r="EA36" s="528"/>
      <c r="EB36" s="304"/>
      <c r="EC36" s="237"/>
      <c r="ED36" s="527"/>
      <c r="EE36" s="535"/>
      <c r="EF36" s="527"/>
      <c r="EG36" s="538"/>
      <c r="EH36" s="309"/>
      <c r="EI36" s="539"/>
    </row>
    <row r="37" spans="1:139" x14ac:dyDescent="0.25">
      <c r="A37" s="990"/>
      <c r="B37" s="21"/>
      <c r="C37" s="542" t="s">
        <v>43</v>
      </c>
      <c r="D37" s="245">
        <v>17.399999999999999</v>
      </c>
      <c r="E37" s="235"/>
      <c r="F37" s="257">
        <v>7.9706825469537321E-3</v>
      </c>
      <c r="G37" s="235"/>
      <c r="H37" s="304" t="s">
        <v>39</v>
      </c>
      <c r="I37" s="237" t="s">
        <v>39</v>
      </c>
      <c r="J37" s="296">
        <v>2854</v>
      </c>
      <c r="K37" s="213"/>
      <c r="L37" s="424" t="s">
        <v>39</v>
      </c>
      <c r="M37" s="523" t="s">
        <v>39</v>
      </c>
      <c r="N37" s="524">
        <v>2854</v>
      </c>
      <c r="O37" s="540"/>
      <c r="P37" s="304" t="s">
        <v>39</v>
      </c>
      <c r="Q37" s="237" t="s">
        <v>39</v>
      </c>
      <c r="R37" s="524">
        <v>0</v>
      </c>
      <c r="S37" s="213"/>
      <c r="T37" s="304" t="s">
        <v>39</v>
      </c>
      <c r="U37" s="237" t="s">
        <v>39</v>
      </c>
      <c r="V37" s="238">
        <v>164.02298850574715</v>
      </c>
      <c r="W37" s="238"/>
      <c r="X37" s="245">
        <v>17.3</v>
      </c>
      <c r="Y37" s="235"/>
      <c r="Z37" s="257">
        <v>7.9212454212454209E-3</v>
      </c>
      <c r="AA37" s="235"/>
      <c r="AB37" s="304" t="s">
        <v>39</v>
      </c>
      <c r="AC37" s="237" t="s">
        <v>39</v>
      </c>
      <c r="AD37" s="296">
        <v>2192</v>
      </c>
      <c r="AE37" s="213"/>
      <c r="AF37" s="424" t="s">
        <v>39</v>
      </c>
      <c r="AG37" s="523" t="s">
        <v>39</v>
      </c>
      <c r="AH37" s="524">
        <v>2192</v>
      </c>
      <c r="AI37" s="540"/>
      <c r="AJ37" s="304" t="s">
        <v>39</v>
      </c>
      <c r="AK37" s="237" t="s">
        <v>39</v>
      </c>
      <c r="AL37" s="524">
        <v>0</v>
      </c>
      <c r="AM37" s="213"/>
      <c r="AN37" s="304" t="s">
        <v>39</v>
      </c>
      <c r="AO37" s="237" t="s">
        <v>39</v>
      </c>
      <c r="AP37" s="238">
        <v>126.70520231213872</v>
      </c>
      <c r="AQ37" s="238"/>
      <c r="AR37" s="245">
        <v>17.5</v>
      </c>
      <c r="AS37" s="235"/>
      <c r="AT37" s="257">
        <v>7.9257246376811599E-3</v>
      </c>
      <c r="AU37" s="235"/>
      <c r="AV37" s="304" t="s">
        <v>39</v>
      </c>
      <c r="AW37" s="237" t="s">
        <v>39</v>
      </c>
      <c r="AX37" s="296">
        <v>2180</v>
      </c>
      <c r="AY37" s="213"/>
      <c r="AZ37" s="424" t="s">
        <v>39</v>
      </c>
      <c r="BA37" s="523" t="s">
        <v>39</v>
      </c>
      <c r="BB37" s="524">
        <v>2180</v>
      </c>
      <c r="BC37" s="540"/>
      <c r="BD37" s="304" t="s">
        <v>39</v>
      </c>
      <c r="BE37" s="237" t="s">
        <v>39</v>
      </c>
      <c r="BF37" s="524">
        <v>0</v>
      </c>
      <c r="BG37" s="213"/>
      <c r="BH37" s="304" t="s">
        <v>39</v>
      </c>
      <c r="BI37" s="237" t="s">
        <v>39</v>
      </c>
      <c r="BJ37" s="238">
        <v>124.57142857142857</v>
      </c>
      <c r="BK37" s="238"/>
      <c r="BL37" s="245">
        <v>17.5</v>
      </c>
      <c r="BM37" s="235"/>
      <c r="BN37" s="257">
        <v>7.9221367134449973E-3</v>
      </c>
      <c r="BO37" s="235"/>
      <c r="BP37" s="304" t="s">
        <v>39</v>
      </c>
      <c r="BQ37" s="237" t="s">
        <v>39</v>
      </c>
      <c r="BR37" s="296">
        <v>2179</v>
      </c>
      <c r="BS37" s="213"/>
      <c r="BT37" s="424" t="s">
        <v>39</v>
      </c>
      <c r="BU37" s="523" t="s">
        <v>39</v>
      </c>
      <c r="BV37" s="524">
        <v>2179</v>
      </c>
      <c r="BW37" s="540"/>
      <c r="BX37" s="304" t="s">
        <v>39</v>
      </c>
      <c r="BY37" s="237" t="s">
        <v>39</v>
      </c>
      <c r="BZ37" s="524">
        <v>0</v>
      </c>
      <c r="CA37" s="213"/>
      <c r="CB37" s="304" t="s">
        <v>39</v>
      </c>
      <c r="CC37" s="237" t="s">
        <v>39</v>
      </c>
      <c r="CD37" s="238">
        <v>124.51428571428572</v>
      </c>
      <c r="CE37" s="238"/>
      <c r="CF37" s="526">
        <f t="shared" si="0"/>
        <v>69.699999999999989</v>
      </c>
      <c r="CG37" s="238"/>
      <c r="CH37" s="257">
        <f t="shared" si="5"/>
        <v>7.956621004566209E-3</v>
      </c>
      <c r="CI37" s="239"/>
      <c r="CJ37" s="424" t="s">
        <v>39</v>
      </c>
      <c r="CK37" s="523" t="s">
        <v>39</v>
      </c>
      <c r="CL37" s="524">
        <f t="shared" si="1"/>
        <v>9405</v>
      </c>
      <c r="CM37" s="250"/>
      <c r="CN37" s="214" t="s">
        <v>39</v>
      </c>
      <c r="CO37" s="523" t="s">
        <v>39</v>
      </c>
      <c r="CP37" s="524">
        <f t="shared" si="2"/>
        <v>9405</v>
      </c>
      <c r="CQ37" s="213"/>
      <c r="CR37" s="424" t="s">
        <v>39</v>
      </c>
      <c r="CS37" s="523" t="s">
        <v>39</v>
      </c>
      <c r="CT37" s="524">
        <f t="shared" si="3"/>
        <v>0</v>
      </c>
      <c r="CU37" s="213"/>
      <c r="CV37" s="424" t="s">
        <v>39</v>
      </c>
      <c r="CW37" s="523" t="s">
        <v>39</v>
      </c>
      <c r="CX37" s="524">
        <f t="shared" si="4"/>
        <v>134.93543758967004</v>
      </c>
      <c r="CY37" s="246"/>
      <c r="CZ37" s="530"/>
      <c r="DA37" s="531"/>
      <c r="DB37" s="532"/>
      <c r="DC37" s="533"/>
      <c r="DD37" s="524"/>
      <c r="DE37" s="238"/>
      <c r="DF37" s="304"/>
      <c r="DG37" s="237"/>
      <c r="DH37" s="524"/>
      <c r="DI37" s="213"/>
      <c r="DJ37" s="304"/>
      <c r="DK37" s="237"/>
      <c r="DL37" s="524"/>
      <c r="DM37" s="213"/>
      <c r="DN37" s="304"/>
      <c r="DO37" s="237"/>
      <c r="DP37" s="524"/>
      <c r="DQ37" s="534"/>
      <c r="DR37" s="253"/>
      <c r="DS37" s="535"/>
      <c r="DT37" s="304"/>
      <c r="DU37" s="237"/>
      <c r="DV37" s="527"/>
      <c r="DW37" s="528"/>
      <c r="DX37" s="536"/>
      <c r="DY37" s="537"/>
      <c r="DZ37" s="527"/>
      <c r="EA37" s="528"/>
      <c r="EB37" s="304"/>
      <c r="EC37" s="237"/>
      <c r="ED37" s="527"/>
      <c r="EE37" s="535"/>
      <c r="EF37" s="527"/>
      <c r="EG37" s="538"/>
      <c r="EH37" s="296"/>
      <c r="EI37" s="260"/>
    </row>
    <row r="38" spans="1:139" s="209" customFormat="1" x14ac:dyDescent="0.25">
      <c r="A38" s="990"/>
      <c r="B38" s="23"/>
      <c r="C38" s="542" t="s">
        <v>44</v>
      </c>
      <c r="D38" s="245">
        <v>185.5</v>
      </c>
      <c r="E38" s="235"/>
      <c r="F38" s="257">
        <v>8.4974805313788371E-2</v>
      </c>
      <c r="G38" s="235"/>
      <c r="H38" s="304" t="s">
        <v>39</v>
      </c>
      <c r="I38" s="237" t="s">
        <v>39</v>
      </c>
      <c r="J38" s="296">
        <v>5803</v>
      </c>
      <c r="K38" s="213"/>
      <c r="L38" s="424" t="s">
        <v>39</v>
      </c>
      <c r="M38" s="523" t="s">
        <v>39</v>
      </c>
      <c r="N38" s="524">
        <v>5803</v>
      </c>
      <c r="O38" s="213"/>
      <c r="P38" s="304" t="s">
        <v>39</v>
      </c>
      <c r="Q38" s="237" t="s">
        <v>39</v>
      </c>
      <c r="R38" s="524">
        <v>0</v>
      </c>
      <c r="S38" s="213"/>
      <c r="T38" s="304" t="s">
        <v>39</v>
      </c>
      <c r="U38" s="237" t="s">
        <v>39</v>
      </c>
      <c r="V38" s="238">
        <v>31.283018867924529</v>
      </c>
      <c r="W38" s="238"/>
      <c r="X38" s="245">
        <v>173.7</v>
      </c>
      <c r="Y38" s="235"/>
      <c r="Z38" s="257">
        <v>7.9532967032967028E-2</v>
      </c>
      <c r="AA38" s="235"/>
      <c r="AB38" s="304" t="s">
        <v>39</v>
      </c>
      <c r="AC38" s="237" t="s">
        <v>39</v>
      </c>
      <c r="AD38" s="296">
        <v>5430</v>
      </c>
      <c r="AE38" s="213"/>
      <c r="AF38" s="424" t="s">
        <v>39</v>
      </c>
      <c r="AG38" s="523" t="s">
        <v>39</v>
      </c>
      <c r="AH38" s="524">
        <v>5430</v>
      </c>
      <c r="AI38" s="213"/>
      <c r="AJ38" s="304" t="s">
        <v>39</v>
      </c>
      <c r="AK38" s="237" t="s">
        <v>39</v>
      </c>
      <c r="AL38" s="524">
        <v>0</v>
      </c>
      <c r="AM38" s="213"/>
      <c r="AN38" s="304" t="s">
        <v>39</v>
      </c>
      <c r="AO38" s="237" t="s">
        <v>39</v>
      </c>
      <c r="AP38" s="238">
        <v>31.260794473229709</v>
      </c>
      <c r="AQ38" s="238"/>
      <c r="AR38" s="245">
        <v>194.4</v>
      </c>
      <c r="AS38" s="235"/>
      <c r="AT38" s="257">
        <v>8.804347826086957E-2</v>
      </c>
      <c r="AU38" s="235"/>
      <c r="AV38" s="304" t="s">
        <v>39</v>
      </c>
      <c r="AW38" s="237" t="s">
        <v>39</v>
      </c>
      <c r="AX38" s="296">
        <v>5942</v>
      </c>
      <c r="AY38" s="213"/>
      <c r="AZ38" s="424" t="s">
        <v>39</v>
      </c>
      <c r="BA38" s="523" t="s">
        <v>39</v>
      </c>
      <c r="BB38" s="524">
        <v>5942</v>
      </c>
      <c r="BC38" s="213"/>
      <c r="BD38" s="304" t="s">
        <v>39</v>
      </c>
      <c r="BE38" s="237" t="s">
        <v>39</v>
      </c>
      <c r="BF38" s="524">
        <v>0</v>
      </c>
      <c r="BG38" s="213"/>
      <c r="BH38" s="304" t="s">
        <v>39</v>
      </c>
      <c r="BI38" s="237" t="s">
        <v>39</v>
      </c>
      <c r="BJ38" s="238">
        <v>30.565843621399175</v>
      </c>
      <c r="BK38" s="238"/>
      <c r="BL38" s="245">
        <v>167.8</v>
      </c>
      <c r="BM38" s="235"/>
      <c r="BN38" s="257">
        <v>7.5961973743775474E-2</v>
      </c>
      <c r="BO38" s="235"/>
      <c r="BP38" s="304" t="s">
        <v>39</v>
      </c>
      <c r="BQ38" s="237" t="s">
        <v>39</v>
      </c>
      <c r="BR38" s="296">
        <v>5328</v>
      </c>
      <c r="BS38" s="213"/>
      <c r="BT38" s="424" t="s">
        <v>39</v>
      </c>
      <c r="BU38" s="523" t="s">
        <v>39</v>
      </c>
      <c r="BV38" s="524">
        <v>5328</v>
      </c>
      <c r="BW38" s="213"/>
      <c r="BX38" s="304" t="s">
        <v>39</v>
      </c>
      <c r="BY38" s="237" t="s">
        <v>39</v>
      </c>
      <c r="BZ38" s="524">
        <v>0</v>
      </c>
      <c r="CA38" s="213"/>
      <c r="CB38" s="304" t="s">
        <v>39</v>
      </c>
      <c r="CC38" s="237" t="s">
        <v>39</v>
      </c>
      <c r="CD38" s="238">
        <v>31.752085816448151</v>
      </c>
      <c r="CE38" s="238"/>
      <c r="CF38" s="526">
        <f t="shared" si="0"/>
        <v>721.40000000000009</v>
      </c>
      <c r="CG38" s="238"/>
      <c r="CH38" s="257">
        <f t="shared" si="5"/>
        <v>8.2351598173515991E-2</v>
      </c>
      <c r="CI38" s="239"/>
      <c r="CJ38" s="424" t="s">
        <v>39</v>
      </c>
      <c r="CK38" s="523" t="s">
        <v>39</v>
      </c>
      <c r="CL38" s="524">
        <f t="shared" si="1"/>
        <v>22503</v>
      </c>
      <c r="CM38" s="250"/>
      <c r="CN38" s="214" t="s">
        <v>39</v>
      </c>
      <c r="CO38" s="523" t="s">
        <v>39</v>
      </c>
      <c r="CP38" s="524">
        <f t="shared" si="2"/>
        <v>22503</v>
      </c>
      <c r="CQ38" s="213"/>
      <c r="CR38" s="424" t="s">
        <v>39</v>
      </c>
      <c r="CS38" s="523" t="s">
        <v>39</v>
      </c>
      <c r="CT38" s="524">
        <f t="shared" si="3"/>
        <v>0</v>
      </c>
      <c r="CU38" s="213"/>
      <c r="CV38" s="424" t="s">
        <v>39</v>
      </c>
      <c r="CW38" s="523" t="s">
        <v>39</v>
      </c>
      <c r="CX38" s="524">
        <f t="shared" si="4"/>
        <v>31.193512614360962</v>
      </c>
      <c r="CY38" s="569"/>
      <c r="CZ38" s="530"/>
      <c r="DA38" s="531"/>
      <c r="DB38" s="532"/>
      <c r="DC38" s="533"/>
      <c r="DD38" s="524"/>
      <c r="DE38" s="238"/>
      <c r="DF38" s="304"/>
      <c r="DG38" s="237"/>
      <c r="DH38" s="524"/>
      <c r="DI38" s="213"/>
      <c r="DJ38" s="304"/>
      <c r="DK38" s="237"/>
      <c r="DL38" s="524"/>
      <c r="DM38" s="213"/>
      <c r="DN38" s="304"/>
      <c r="DO38" s="237"/>
      <c r="DP38" s="524"/>
      <c r="DQ38" s="534"/>
      <c r="DR38" s="253"/>
      <c r="DS38" s="535"/>
      <c r="DT38" s="304"/>
      <c r="DU38" s="237"/>
      <c r="DV38" s="527"/>
      <c r="DW38" s="528"/>
      <c r="DX38" s="536"/>
      <c r="DY38" s="537"/>
      <c r="DZ38" s="527"/>
      <c r="EA38" s="528"/>
      <c r="EB38" s="304"/>
      <c r="EC38" s="237"/>
      <c r="ED38" s="527"/>
      <c r="EE38" s="535"/>
      <c r="EF38" s="527"/>
      <c r="EG38" s="538"/>
      <c r="EH38" s="296"/>
      <c r="EI38" s="260"/>
    </row>
    <row r="39" spans="1:139" ht="26.45" customHeight="1" x14ac:dyDescent="0.25">
      <c r="A39" s="990"/>
      <c r="B39" s="1047" t="s">
        <v>50</v>
      </c>
      <c r="C39" s="1048"/>
      <c r="D39" s="298">
        <v>1322.6999999999998</v>
      </c>
      <c r="E39" s="299"/>
      <c r="F39" s="300">
        <v>0.12027935145359145</v>
      </c>
      <c r="G39" s="299"/>
      <c r="H39" s="301" t="s">
        <v>39</v>
      </c>
      <c r="I39" s="302" t="s">
        <v>39</v>
      </c>
      <c r="J39" s="303">
        <v>257780.48318317259</v>
      </c>
      <c r="K39" s="543"/>
      <c r="L39" s="425" t="s">
        <v>39</v>
      </c>
      <c r="M39" s="544" t="s">
        <v>39</v>
      </c>
      <c r="N39" s="545">
        <v>245915.48318317259</v>
      </c>
      <c r="O39" s="546"/>
      <c r="P39" s="301" t="s">
        <v>39</v>
      </c>
      <c r="Q39" s="302" t="s">
        <v>39</v>
      </c>
      <c r="R39" s="545">
        <v>11865</v>
      </c>
      <c r="S39" s="546"/>
      <c r="T39" s="301" t="s">
        <v>39</v>
      </c>
      <c r="U39" s="302" t="s">
        <v>39</v>
      </c>
      <c r="V39" s="547">
        <v>194.88960700323022</v>
      </c>
      <c r="W39" s="547"/>
      <c r="X39" s="298">
        <v>1295</v>
      </c>
      <c r="Y39" s="299"/>
      <c r="Z39" s="300">
        <v>0.11770694152828148</v>
      </c>
      <c r="AA39" s="299"/>
      <c r="AB39" s="301" t="s">
        <v>39</v>
      </c>
      <c r="AC39" s="302" t="s">
        <v>39</v>
      </c>
      <c r="AD39" s="303">
        <v>234300</v>
      </c>
      <c r="AE39" s="543"/>
      <c r="AF39" s="425" t="s">
        <v>39</v>
      </c>
      <c r="AG39" s="544" t="s">
        <v>39</v>
      </c>
      <c r="AH39" s="545">
        <v>222435</v>
      </c>
      <c r="AI39" s="546"/>
      <c r="AJ39" s="301" t="s">
        <v>39</v>
      </c>
      <c r="AK39" s="302" t="s">
        <v>39</v>
      </c>
      <c r="AL39" s="545">
        <v>11865</v>
      </c>
      <c r="AM39" s="546"/>
      <c r="AN39" s="301" t="s">
        <v>39</v>
      </c>
      <c r="AO39" s="302" t="s">
        <v>39</v>
      </c>
      <c r="AP39" s="547">
        <v>180.92664092664091</v>
      </c>
      <c r="AQ39" s="547"/>
      <c r="AR39" s="298">
        <v>1340.6</v>
      </c>
      <c r="AS39" s="299"/>
      <c r="AT39" s="300">
        <v>0.1206997452034321</v>
      </c>
      <c r="AU39" s="299"/>
      <c r="AV39" s="301" t="s">
        <v>39</v>
      </c>
      <c r="AW39" s="302" t="s">
        <v>39</v>
      </c>
      <c r="AX39" s="303">
        <v>207917</v>
      </c>
      <c r="AY39" s="543"/>
      <c r="AZ39" s="425" t="s">
        <v>39</v>
      </c>
      <c r="BA39" s="544" t="s">
        <v>39</v>
      </c>
      <c r="BB39" s="545">
        <v>187691</v>
      </c>
      <c r="BC39" s="546"/>
      <c r="BD39" s="301" t="s">
        <v>39</v>
      </c>
      <c r="BE39" s="302" t="s">
        <v>39</v>
      </c>
      <c r="BF39" s="545">
        <v>20226</v>
      </c>
      <c r="BG39" s="546"/>
      <c r="BH39" s="301" t="s">
        <v>39</v>
      </c>
      <c r="BI39" s="302" t="s">
        <v>39</v>
      </c>
      <c r="BJ39" s="547">
        <v>155.09249589735941</v>
      </c>
      <c r="BK39" s="547"/>
      <c r="BL39" s="298">
        <v>1337.6000000000001</v>
      </c>
      <c r="BM39" s="299"/>
      <c r="BN39" s="300">
        <v>0.12053816831727782</v>
      </c>
      <c r="BO39" s="299"/>
      <c r="BP39" s="301" t="s">
        <v>39</v>
      </c>
      <c r="BQ39" s="302" t="s">
        <v>39</v>
      </c>
      <c r="BR39" s="303">
        <v>218749</v>
      </c>
      <c r="BS39" s="543"/>
      <c r="BT39" s="425" t="s">
        <v>39</v>
      </c>
      <c r="BU39" s="544" t="s">
        <v>39</v>
      </c>
      <c r="BV39" s="545">
        <v>206884</v>
      </c>
      <c r="BW39" s="546"/>
      <c r="BX39" s="301" t="s">
        <v>39</v>
      </c>
      <c r="BY39" s="302" t="s">
        <v>39</v>
      </c>
      <c r="BZ39" s="545">
        <v>11865</v>
      </c>
      <c r="CA39" s="546"/>
      <c r="CB39" s="301" t="s">
        <v>39</v>
      </c>
      <c r="CC39" s="302" t="s">
        <v>39</v>
      </c>
      <c r="CD39" s="547">
        <v>163.53842703349281</v>
      </c>
      <c r="CE39" s="547"/>
      <c r="CF39" s="548">
        <f t="shared" si="0"/>
        <v>5295.9</v>
      </c>
      <c r="CG39" s="547"/>
      <c r="CH39" s="300">
        <f>CF39/44202.6</f>
        <v>0.11980969445236253</v>
      </c>
      <c r="CI39" s="549"/>
      <c r="CJ39" s="425" t="s">
        <v>39</v>
      </c>
      <c r="CK39" s="544" t="s">
        <v>39</v>
      </c>
      <c r="CL39" s="545">
        <f t="shared" si="1"/>
        <v>918746.48318317253</v>
      </c>
      <c r="CM39" s="550"/>
      <c r="CN39" s="551" t="s">
        <v>39</v>
      </c>
      <c r="CO39" s="544" t="s">
        <v>39</v>
      </c>
      <c r="CP39" s="545">
        <f t="shared" si="2"/>
        <v>862925.48318317253</v>
      </c>
      <c r="CQ39" s="546"/>
      <c r="CR39" s="425" t="s">
        <v>39</v>
      </c>
      <c r="CS39" s="544" t="s">
        <v>39</v>
      </c>
      <c r="CT39" s="545">
        <f t="shared" si="3"/>
        <v>55821</v>
      </c>
      <c r="CU39" s="546"/>
      <c r="CV39" s="425" t="s">
        <v>39</v>
      </c>
      <c r="CW39" s="544" t="s">
        <v>39</v>
      </c>
      <c r="CX39" s="545">
        <f t="shared" si="4"/>
        <v>173.4825965715313</v>
      </c>
      <c r="CY39" s="570"/>
      <c r="CZ39" s="552"/>
      <c r="DA39" s="553"/>
      <c r="DB39" s="554"/>
      <c r="DC39" s="555"/>
      <c r="DD39" s="545"/>
      <c r="DE39" s="547"/>
      <c r="DF39" s="301"/>
      <c r="DG39" s="302"/>
      <c r="DH39" s="545"/>
      <c r="DI39" s="546"/>
      <c r="DJ39" s="301"/>
      <c r="DK39" s="302"/>
      <c r="DL39" s="545"/>
      <c r="DM39" s="546"/>
      <c r="DN39" s="301"/>
      <c r="DO39" s="302"/>
      <c r="DP39" s="545"/>
      <c r="DQ39" s="556"/>
      <c r="DR39" s="557"/>
      <c r="DS39" s="558"/>
      <c r="DT39" s="301"/>
      <c r="DU39" s="302"/>
      <c r="DV39" s="514"/>
      <c r="DW39" s="559"/>
      <c r="DX39" s="551"/>
      <c r="DY39" s="560"/>
      <c r="DZ39" s="514"/>
      <c r="EA39" s="559"/>
      <c r="EB39" s="301"/>
      <c r="EC39" s="302"/>
      <c r="ED39" s="514"/>
      <c r="EE39" s="558"/>
      <c r="EF39" s="514"/>
      <c r="EG39" s="561"/>
      <c r="EH39" s="562"/>
      <c r="EI39" s="563"/>
    </row>
    <row r="40" spans="1:139" x14ac:dyDescent="0.25">
      <c r="A40" s="990"/>
      <c r="B40" s="541"/>
      <c r="C40" s="542" t="s">
        <v>40</v>
      </c>
      <c r="D40" s="245">
        <v>270.70000000000005</v>
      </c>
      <c r="E40" s="235"/>
      <c r="F40" s="257">
        <v>0.12400366468163081</v>
      </c>
      <c r="G40" s="235"/>
      <c r="H40" s="304" t="s">
        <v>39</v>
      </c>
      <c r="I40" s="237" t="s">
        <v>39</v>
      </c>
      <c r="J40" s="296">
        <v>89636.48318317259</v>
      </c>
      <c r="K40" s="213"/>
      <c r="L40" s="424" t="s">
        <v>39</v>
      </c>
      <c r="M40" s="523" t="s">
        <v>39</v>
      </c>
      <c r="N40" s="524">
        <v>83580.48318317259</v>
      </c>
      <c r="O40" s="525"/>
      <c r="P40" s="304" t="s">
        <v>39</v>
      </c>
      <c r="Q40" s="237" t="s">
        <v>39</v>
      </c>
      <c r="R40" s="524">
        <v>6056</v>
      </c>
      <c r="S40" s="213"/>
      <c r="T40" s="304" t="s">
        <v>39</v>
      </c>
      <c r="U40" s="237" t="s">
        <v>39</v>
      </c>
      <c r="V40" s="238">
        <v>331.12849347311629</v>
      </c>
      <c r="W40" s="238"/>
      <c r="X40" s="245">
        <v>276.39999999999998</v>
      </c>
      <c r="Y40" s="235"/>
      <c r="Z40" s="257">
        <v>0.12655677655677655</v>
      </c>
      <c r="AA40" s="235"/>
      <c r="AB40" s="304" t="s">
        <v>39</v>
      </c>
      <c r="AC40" s="237" t="s">
        <v>39</v>
      </c>
      <c r="AD40" s="296">
        <v>98576</v>
      </c>
      <c r="AE40" s="213"/>
      <c r="AF40" s="424" t="s">
        <v>39</v>
      </c>
      <c r="AG40" s="523" t="s">
        <v>39</v>
      </c>
      <c r="AH40" s="524">
        <v>92520</v>
      </c>
      <c r="AI40" s="525"/>
      <c r="AJ40" s="304" t="s">
        <v>39</v>
      </c>
      <c r="AK40" s="237" t="s">
        <v>39</v>
      </c>
      <c r="AL40" s="524">
        <v>6056</v>
      </c>
      <c r="AM40" s="213"/>
      <c r="AN40" s="304" t="s">
        <v>39</v>
      </c>
      <c r="AO40" s="237" t="s">
        <v>39</v>
      </c>
      <c r="AP40" s="238">
        <v>356.6425470332851</v>
      </c>
      <c r="AQ40" s="238"/>
      <c r="AR40" s="245">
        <v>316.2</v>
      </c>
      <c r="AS40" s="235"/>
      <c r="AT40" s="257">
        <v>0.14320652173913043</v>
      </c>
      <c r="AU40" s="235"/>
      <c r="AV40" s="304" t="s">
        <v>39</v>
      </c>
      <c r="AW40" s="237" t="s">
        <v>39</v>
      </c>
      <c r="AX40" s="296">
        <v>94281</v>
      </c>
      <c r="AY40" s="213"/>
      <c r="AZ40" s="424" t="s">
        <v>39</v>
      </c>
      <c r="BA40" s="523" t="s">
        <v>39</v>
      </c>
      <c r="BB40" s="524">
        <v>82147</v>
      </c>
      <c r="BC40" s="525"/>
      <c r="BD40" s="304" t="s">
        <v>39</v>
      </c>
      <c r="BE40" s="237" t="s">
        <v>39</v>
      </c>
      <c r="BF40" s="524">
        <v>12134</v>
      </c>
      <c r="BG40" s="213"/>
      <c r="BH40" s="304" t="s">
        <v>39</v>
      </c>
      <c r="BI40" s="237" t="s">
        <v>39</v>
      </c>
      <c r="BJ40" s="238">
        <v>298.16888045540799</v>
      </c>
      <c r="BK40" s="238"/>
      <c r="BL40" s="245">
        <v>289.10000000000002</v>
      </c>
      <c r="BM40" s="235"/>
      <c r="BN40" s="257">
        <v>0.13087369850611139</v>
      </c>
      <c r="BO40" s="235"/>
      <c r="BP40" s="304" t="s">
        <v>39</v>
      </c>
      <c r="BQ40" s="237" t="s">
        <v>39</v>
      </c>
      <c r="BR40" s="296">
        <v>99026</v>
      </c>
      <c r="BS40" s="213"/>
      <c r="BT40" s="424" t="s">
        <v>39</v>
      </c>
      <c r="BU40" s="523" t="s">
        <v>39</v>
      </c>
      <c r="BV40" s="524">
        <v>92970</v>
      </c>
      <c r="BW40" s="525"/>
      <c r="BX40" s="304" t="s">
        <v>39</v>
      </c>
      <c r="BY40" s="237" t="s">
        <v>39</v>
      </c>
      <c r="BZ40" s="524">
        <v>6056</v>
      </c>
      <c r="CA40" s="213"/>
      <c r="CB40" s="304" t="s">
        <v>39</v>
      </c>
      <c r="CC40" s="237" t="s">
        <v>39</v>
      </c>
      <c r="CD40" s="238">
        <v>342.53199584918713</v>
      </c>
      <c r="CE40" s="238"/>
      <c r="CF40" s="526">
        <f t="shared" si="0"/>
        <v>1152.4000000000001</v>
      </c>
      <c r="CG40" s="238"/>
      <c r="CH40" s="257">
        <f t="shared" si="5"/>
        <v>0.13155251141552513</v>
      </c>
      <c r="CI40" s="239"/>
      <c r="CJ40" s="424" t="s">
        <v>39</v>
      </c>
      <c r="CK40" s="523" t="s">
        <v>39</v>
      </c>
      <c r="CL40" s="524">
        <f t="shared" si="1"/>
        <v>381519.48318317259</v>
      </c>
      <c r="CM40" s="250"/>
      <c r="CN40" s="214" t="s">
        <v>39</v>
      </c>
      <c r="CO40" s="523" t="s">
        <v>39</v>
      </c>
      <c r="CP40" s="524">
        <f t="shared" si="2"/>
        <v>351217.48318317259</v>
      </c>
      <c r="CQ40" s="213"/>
      <c r="CR40" s="424" t="s">
        <v>39</v>
      </c>
      <c r="CS40" s="523" t="s">
        <v>39</v>
      </c>
      <c r="CT40" s="524">
        <f t="shared" si="3"/>
        <v>30302</v>
      </c>
      <c r="CU40" s="213"/>
      <c r="CV40" s="424" t="s">
        <v>39</v>
      </c>
      <c r="CW40" s="523" t="s">
        <v>39</v>
      </c>
      <c r="CX40" s="524">
        <f t="shared" si="4"/>
        <v>331.06515375145136</v>
      </c>
      <c r="CY40" s="246"/>
      <c r="CZ40" s="530"/>
      <c r="DA40" s="531"/>
      <c r="DB40" s="532"/>
      <c r="DC40" s="533"/>
      <c r="DD40" s="524"/>
      <c r="DE40" s="238"/>
      <c r="DF40" s="304"/>
      <c r="DG40" s="237"/>
      <c r="DH40" s="524"/>
      <c r="DI40" s="213"/>
      <c r="DJ40" s="304"/>
      <c r="DK40" s="237"/>
      <c r="DL40" s="524"/>
      <c r="DM40" s="213"/>
      <c r="DN40" s="304"/>
      <c r="DO40" s="237"/>
      <c r="DP40" s="524"/>
      <c r="DQ40" s="534"/>
      <c r="DR40" s="253"/>
      <c r="DS40" s="535"/>
      <c r="DT40" s="304"/>
      <c r="DU40" s="237"/>
      <c r="DV40" s="527"/>
      <c r="DW40" s="528"/>
      <c r="DX40" s="536"/>
      <c r="DY40" s="537"/>
      <c r="DZ40" s="527"/>
      <c r="EA40" s="528"/>
      <c r="EB40" s="304"/>
      <c r="EC40" s="237"/>
      <c r="ED40" s="527"/>
      <c r="EE40" s="535"/>
      <c r="EF40" s="527"/>
      <c r="EG40" s="538"/>
      <c r="EH40" s="296"/>
      <c r="EI40" s="260"/>
    </row>
    <row r="41" spans="1:139" x14ac:dyDescent="0.25">
      <c r="A41" s="990"/>
      <c r="B41" s="20"/>
      <c r="C41" s="522" t="s">
        <v>41</v>
      </c>
      <c r="D41" s="245">
        <v>144.30000000000001</v>
      </c>
      <c r="E41" s="235"/>
      <c r="F41" s="257">
        <v>6.6101694915254236E-2</v>
      </c>
      <c r="G41" s="235"/>
      <c r="H41" s="304" t="s">
        <v>39</v>
      </c>
      <c r="I41" s="237" t="s">
        <v>39</v>
      </c>
      <c r="J41" s="296">
        <v>11741</v>
      </c>
      <c r="K41" s="213"/>
      <c r="L41" s="424" t="s">
        <v>39</v>
      </c>
      <c r="M41" s="523" t="s">
        <v>39</v>
      </c>
      <c r="N41" s="524">
        <v>11741</v>
      </c>
      <c r="O41" s="540"/>
      <c r="P41" s="304" t="s">
        <v>39</v>
      </c>
      <c r="Q41" s="237" t="s">
        <v>39</v>
      </c>
      <c r="R41" s="524">
        <v>0</v>
      </c>
      <c r="S41" s="213"/>
      <c r="T41" s="304" t="s">
        <v>39</v>
      </c>
      <c r="U41" s="237" t="s">
        <v>39</v>
      </c>
      <c r="V41" s="238">
        <v>81.365211365211366</v>
      </c>
      <c r="W41" s="238"/>
      <c r="X41" s="245">
        <v>144.1</v>
      </c>
      <c r="Y41" s="235"/>
      <c r="Z41" s="257">
        <v>6.5979853479853481E-2</v>
      </c>
      <c r="AA41" s="235"/>
      <c r="AB41" s="304" t="s">
        <v>39</v>
      </c>
      <c r="AC41" s="237" t="s">
        <v>39</v>
      </c>
      <c r="AD41" s="296">
        <v>12552</v>
      </c>
      <c r="AE41" s="213"/>
      <c r="AF41" s="424" t="s">
        <v>39</v>
      </c>
      <c r="AG41" s="523" t="s">
        <v>39</v>
      </c>
      <c r="AH41" s="524">
        <v>12552</v>
      </c>
      <c r="AI41" s="540"/>
      <c r="AJ41" s="304" t="s">
        <v>39</v>
      </c>
      <c r="AK41" s="237" t="s">
        <v>39</v>
      </c>
      <c r="AL41" s="524">
        <v>0</v>
      </c>
      <c r="AM41" s="213"/>
      <c r="AN41" s="304" t="s">
        <v>39</v>
      </c>
      <c r="AO41" s="237" t="s">
        <v>39</v>
      </c>
      <c r="AP41" s="238">
        <v>87.106176266481611</v>
      </c>
      <c r="AQ41" s="238"/>
      <c r="AR41" s="245">
        <v>145.80000000000001</v>
      </c>
      <c r="AS41" s="235"/>
      <c r="AT41" s="257">
        <v>6.6032608695652181E-2</v>
      </c>
      <c r="AU41" s="235"/>
      <c r="AV41" s="304" t="s">
        <v>39</v>
      </c>
      <c r="AW41" s="237" t="s">
        <v>39</v>
      </c>
      <c r="AX41" s="296">
        <v>12117</v>
      </c>
      <c r="AY41" s="213"/>
      <c r="AZ41" s="424" t="s">
        <v>39</v>
      </c>
      <c r="BA41" s="523" t="s">
        <v>39</v>
      </c>
      <c r="BB41" s="524">
        <v>12117</v>
      </c>
      <c r="BC41" s="540"/>
      <c r="BD41" s="304" t="s">
        <v>39</v>
      </c>
      <c r="BE41" s="237" t="s">
        <v>39</v>
      </c>
      <c r="BF41" s="524">
        <v>0</v>
      </c>
      <c r="BG41" s="213"/>
      <c r="BH41" s="304" t="s">
        <v>39</v>
      </c>
      <c r="BI41" s="237" t="s">
        <v>39</v>
      </c>
      <c r="BJ41" s="238">
        <v>83.106995884773653</v>
      </c>
      <c r="BK41" s="238"/>
      <c r="BL41" s="245">
        <v>145.80000000000001</v>
      </c>
      <c r="BM41" s="235"/>
      <c r="BN41" s="257">
        <v>6.6002716161158895E-2</v>
      </c>
      <c r="BO41" s="235"/>
      <c r="BP41" s="304" t="s">
        <v>39</v>
      </c>
      <c r="BQ41" s="237" t="s">
        <v>39</v>
      </c>
      <c r="BR41" s="296">
        <v>12154</v>
      </c>
      <c r="BS41" s="213"/>
      <c r="BT41" s="424" t="s">
        <v>39</v>
      </c>
      <c r="BU41" s="523" t="s">
        <v>39</v>
      </c>
      <c r="BV41" s="524">
        <v>12154</v>
      </c>
      <c r="BW41" s="540"/>
      <c r="BX41" s="304" t="s">
        <v>39</v>
      </c>
      <c r="BY41" s="237" t="s">
        <v>39</v>
      </c>
      <c r="BZ41" s="524">
        <v>0</v>
      </c>
      <c r="CA41" s="213"/>
      <c r="CB41" s="304" t="s">
        <v>39</v>
      </c>
      <c r="CC41" s="237" t="s">
        <v>39</v>
      </c>
      <c r="CD41" s="238">
        <v>83.36076817558299</v>
      </c>
      <c r="CE41" s="238"/>
      <c r="CF41" s="526">
        <f t="shared" si="0"/>
        <v>580</v>
      </c>
      <c r="CG41" s="238"/>
      <c r="CH41" s="257">
        <f t="shared" si="5"/>
        <v>6.6210045662100453E-2</v>
      </c>
      <c r="CI41" s="239"/>
      <c r="CJ41" s="424" t="s">
        <v>39</v>
      </c>
      <c r="CK41" s="523" t="s">
        <v>39</v>
      </c>
      <c r="CL41" s="524">
        <f t="shared" si="1"/>
        <v>48564</v>
      </c>
      <c r="CM41" s="250"/>
      <c r="CN41" s="214" t="s">
        <v>39</v>
      </c>
      <c r="CO41" s="523" t="s">
        <v>39</v>
      </c>
      <c r="CP41" s="524">
        <f t="shared" si="2"/>
        <v>48564</v>
      </c>
      <c r="CQ41" s="213"/>
      <c r="CR41" s="424" t="s">
        <v>39</v>
      </c>
      <c r="CS41" s="523" t="s">
        <v>39</v>
      </c>
      <c r="CT41" s="524">
        <f t="shared" si="3"/>
        <v>0</v>
      </c>
      <c r="CU41" s="213"/>
      <c r="CV41" s="424" t="s">
        <v>39</v>
      </c>
      <c r="CW41" s="523" t="s">
        <v>39</v>
      </c>
      <c r="CX41" s="524">
        <f t="shared" si="4"/>
        <v>83.731034482758616</v>
      </c>
      <c r="CY41" s="246"/>
      <c r="CZ41" s="530"/>
      <c r="DA41" s="531"/>
      <c r="DB41" s="532"/>
      <c r="DC41" s="533"/>
      <c r="DD41" s="524"/>
      <c r="DE41" s="238"/>
      <c r="DF41" s="304"/>
      <c r="DG41" s="237"/>
      <c r="DH41" s="524"/>
      <c r="DI41" s="213"/>
      <c r="DJ41" s="304"/>
      <c r="DK41" s="237"/>
      <c r="DL41" s="524"/>
      <c r="DM41" s="213"/>
      <c r="DN41" s="304"/>
      <c r="DO41" s="237"/>
      <c r="DP41" s="524"/>
      <c r="DQ41" s="534"/>
      <c r="DR41" s="253"/>
      <c r="DS41" s="535"/>
      <c r="DT41" s="304"/>
      <c r="DU41" s="237"/>
      <c r="DV41" s="527"/>
      <c r="DW41" s="528"/>
      <c r="DX41" s="536"/>
      <c r="DY41" s="537"/>
      <c r="DZ41" s="527"/>
      <c r="EA41" s="528"/>
      <c r="EB41" s="304"/>
      <c r="EC41" s="237"/>
      <c r="ED41" s="527"/>
      <c r="EE41" s="535"/>
      <c r="EF41" s="527"/>
      <c r="EG41" s="538"/>
      <c r="EH41" s="309"/>
      <c r="EI41" s="539"/>
    </row>
    <row r="42" spans="1:139" x14ac:dyDescent="0.25">
      <c r="A42" s="990"/>
      <c r="B42" s="23"/>
      <c r="C42" s="542" t="s">
        <v>42</v>
      </c>
      <c r="D42" s="245">
        <v>581.20000000000005</v>
      </c>
      <c r="E42" s="235"/>
      <c r="F42" s="257">
        <v>0.26623912047640863</v>
      </c>
      <c r="G42" s="235"/>
      <c r="H42" s="304" t="s">
        <v>39</v>
      </c>
      <c r="I42" s="237" t="s">
        <v>39</v>
      </c>
      <c r="J42" s="296">
        <v>132213</v>
      </c>
      <c r="K42" s="213"/>
      <c r="L42" s="424" t="s">
        <v>39</v>
      </c>
      <c r="M42" s="523" t="s">
        <v>39</v>
      </c>
      <c r="N42" s="524">
        <v>132213</v>
      </c>
      <c r="O42" s="540"/>
      <c r="P42" s="304" t="s">
        <v>39</v>
      </c>
      <c r="Q42" s="237" t="s">
        <v>39</v>
      </c>
      <c r="R42" s="524">
        <v>0</v>
      </c>
      <c r="S42" s="213"/>
      <c r="T42" s="304" t="s">
        <v>39</v>
      </c>
      <c r="U42" s="237" t="s">
        <v>39</v>
      </c>
      <c r="V42" s="238">
        <v>227.48279421885752</v>
      </c>
      <c r="W42" s="238"/>
      <c r="X42" s="245">
        <v>558.4</v>
      </c>
      <c r="Y42" s="235"/>
      <c r="Z42" s="257">
        <v>0.25567765567765566</v>
      </c>
      <c r="AA42" s="235"/>
      <c r="AB42" s="304" t="s">
        <v>39</v>
      </c>
      <c r="AC42" s="237" t="s">
        <v>39</v>
      </c>
      <c r="AD42" s="296">
        <v>96293</v>
      </c>
      <c r="AE42" s="213"/>
      <c r="AF42" s="424" t="s">
        <v>39</v>
      </c>
      <c r="AG42" s="523" t="s">
        <v>39</v>
      </c>
      <c r="AH42" s="524">
        <v>96293</v>
      </c>
      <c r="AI42" s="540"/>
      <c r="AJ42" s="304" t="s">
        <v>39</v>
      </c>
      <c r="AK42" s="237" t="s">
        <v>39</v>
      </c>
      <c r="AL42" s="524">
        <v>0</v>
      </c>
      <c r="AM42" s="213"/>
      <c r="AN42" s="304" t="s">
        <v>39</v>
      </c>
      <c r="AO42" s="237" t="s">
        <v>39</v>
      </c>
      <c r="AP42" s="238">
        <v>172.4444842406877</v>
      </c>
      <c r="AQ42" s="238"/>
      <c r="AR42" s="245">
        <v>550.79999999999995</v>
      </c>
      <c r="AS42" s="235"/>
      <c r="AT42" s="257">
        <v>0.24945652173913041</v>
      </c>
      <c r="AU42" s="235"/>
      <c r="AV42" s="304" t="s">
        <v>39</v>
      </c>
      <c r="AW42" s="237" t="s">
        <v>39</v>
      </c>
      <c r="AX42" s="296">
        <v>72407</v>
      </c>
      <c r="AY42" s="213"/>
      <c r="AZ42" s="424" t="s">
        <v>39</v>
      </c>
      <c r="BA42" s="523" t="s">
        <v>39</v>
      </c>
      <c r="BB42" s="524">
        <v>72407</v>
      </c>
      <c r="BC42" s="540"/>
      <c r="BD42" s="304" t="s">
        <v>39</v>
      </c>
      <c r="BE42" s="237" t="s">
        <v>39</v>
      </c>
      <c r="BF42" s="524">
        <v>0</v>
      </c>
      <c r="BG42" s="213"/>
      <c r="BH42" s="304" t="s">
        <v>39</v>
      </c>
      <c r="BI42" s="237" t="s">
        <v>39</v>
      </c>
      <c r="BJ42" s="238">
        <v>131.45787944807554</v>
      </c>
      <c r="BK42" s="238"/>
      <c r="BL42" s="245">
        <v>583</v>
      </c>
      <c r="BM42" s="235"/>
      <c r="BN42" s="257">
        <v>0.26392032593933906</v>
      </c>
      <c r="BO42" s="235"/>
      <c r="BP42" s="304" t="s">
        <v>39</v>
      </c>
      <c r="BQ42" s="237" t="s">
        <v>39</v>
      </c>
      <c r="BR42" s="296">
        <v>81031</v>
      </c>
      <c r="BS42" s="213"/>
      <c r="BT42" s="424" t="s">
        <v>39</v>
      </c>
      <c r="BU42" s="523" t="s">
        <v>39</v>
      </c>
      <c r="BV42" s="524">
        <v>81031</v>
      </c>
      <c r="BW42" s="540"/>
      <c r="BX42" s="304" t="s">
        <v>39</v>
      </c>
      <c r="BY42" s="237" t="s">
        <v>39</v>
      </c>
      <c r="BZ42" s="524">
        <v>0</v>
      </c>
      <c r="CA42" s="213"/>
      <c r="CB42" s="304" t="s">
        <v>39</v>
      </c>
      <c r="CC42" s="237" t="s">
        <v>39</v>
      </c>
      <c r="CD42" s="238">
        <v>138.98970840480274</v>
      </c>
      <c r="CE42" s="238"/>
      <c r="CF42" s="526">
        <f t="shared" si="0"/>
        <v>2273.3999999999996</v>
      </c>
      <c r="CG42" s="238"/>
      <c r="CH42" s="257">
        <f t="shared" si="5"/>
        <v>0.25952054794520546</v>
      </c>
      <c r="CI42" s="239"/>
      <c r="CJ42" s="424" t="s">
        <v>39</v>
      </c>
      <c r="CK42" s="523" t="s">
        <v>39</v>
      </c>
      <c r="CL42" s="524">
        <f t="shared" si="1"/>
        <v>381944</v>
      </c>
      <c r="CM42" s="250"/>
      <c r="CN42" s="214" t="s">
        <v>39</v>
      </c>
      <c r="CO42" s="523" t="s">
        <v>39</v>
      </c>
      <c r="CP42" s="524">
        <f t="shared" si="2"/>
        <v>381944</v>
      </c>
      <c r="CQ42" s="213"/>
      <c r="CR42" s="424" t="s">
        <v>39</v>
      </c>
      <c r="CS42" s="523" t="s">
        <v>39</v>
      </c>
      <c r="CT42" s="524">
        <f t="shared" si="3"/>
        <v>0</v>
      </c>
      <c r="CU42" s="213"/>
      <c r="CV42" s="424" t="s">
        <v>39</v>
      </c>
      <c r="CW42" s="523" t="s">
        <v>39</v>
      </c>
      <c r="CX42" s="524">
        <f t="shared" si="4"/>
        <v>168.00563033342132</v>
      </c>
      <c r="CY42" s="246"/>
      <c r="CZ42" s="530"/>
      <c r="DA42" s="531"/>
      <c r="DB42" s="236"/>
      <c r="DC42" s="533"/>
      <c r="DD42" s="524"/>
      <c r="DE42" s="238"/>
      <c r="DF42" s="304"/>
      <c r="DG42" s="237"/>
      <c r="DH42" s="524"/>
      <c r="DI42" s="213"/>
      <c r="DJ42" s="304"/>
      <c r="DK42" s="237"/>
      <c r="DL42" s="524"/>
      <c r="DM42" s="213"/>
      <c r="DN42" s="304"/>
      <c r="DO42" s="237"/>
      <c r="DP42" s="524"/>
      <c r="DQ42" s="534"/>
      <c r="DR42" s="253"/>
      <c r="DS42" s="535"/>
      <c r="DT42" s="304"/>
      <c r="DU42" s="237"/>
      <c r="DV42" s="527"/>
      <c r="DW42" s="528"/>
      <c r="DX42" s="536"/>
      <c r="DY42" s="537"/>
      <c r="DZ42" s="527"/>
      <c r="EA42" s="528"/>
      <c r="EB42" s="304"/>
      <c r="EC42" s="237"/>
      <c r="ED42" s="527"/>
      <c r="EE42" s="535"/>
      <c r="EF42" s="527"/>
      <c r="EG42" s="538"/>
      <c r="EH42" s="309"/>
      <c r="EI42" s="539"/>
    </row>
    <row r="43" spans="1:139" x14ac:dyDescent="0.25">
      <c r="A43" s="990"/>
      <c r="B43" s="20"/>
      <c r="C43" s="522" t="s">
        <v>43</v>
      </c>
      <c r="D43" s="245">
        <v>180.89999999999998</v>
      </c>
      <c r="E43" s="235"/>
      <c r="F43" s="257">
        <v>8.2867613376087945E-2</v>
      </c>
      <c r="G43" s="235"/>
      <c r="H43" s="304" t="s">
        <v>39</v>
      </c>
      <c r="I43" s="237" t="s">
        <v>39</v>
      </c>
      <c r="J43" s="296">
        <v>21359</v>
      </c>
      <c r="K43" s="213"/>
      <c r="L43" s="424" t="s">
        <v>39</v>
      </c>
      <c r="M43" s="523" t="s">
        <v>39</v>
      </c>
      <c r="N43" s="524">
        <v>15550</v>
      </c>
      <c r="O43" s="540"/>
      <c r="P43" s="304" t="s">
        <v>39</v>
      </c>
      <c r="Q43" s="237" t="s">
        <v>39</v>
      </c>
      <c r="R43" s="524">
        <v>5809</v>
      </c>
      <c r="S43" s="213"/>
      <c r="T43" s="304" t="s">
        <v>39</v>
      </c>
      <c r="U43" s="237" t="s">
        <v>39</v>
      </c>
      <c r="V43" s="238">
        <v>118.07075732448868</v>
      </c>
      <c r="W43" s="238"/>
      <c r="X43" s="245">
        <v>170.5</v>
      </c>
      <c r="Y43" s="235"/>
      <c r="Z43" s="257">
        <v>7.8067765567765568E-2</v>
      </c>
      <c r="AA43" s="235"/>
      <c r="AB43" s="304" t="s">
        <v>39</v>
      </c>
      <c r="AC43" s="237" t="s">
        <v>39</v>
      </c>
      <c r="AD43" s="296">
        <v>24141</v>
      </c>
      <c r="AE43" s="213"/>
      <c r="AF43" s="424" t="s">
        <v>39</v>
      </c>
      <c r="AG43" s="523" t="s">
        <v>39</v>
      </c>
      <c r="AH43" s="524">
        <v>18332</v>
      </c>
      <c r="AI43" s="540"/>
      <c r="AJ43" s="304" t="s">
        <v>39</v>
      </c>
      <c r="AK43" s="237" t="s">
        <v>39</v>
      </c>
      <c r="AL43" s="524">
        <v>5809</v>
      </c>
      <c r="AM43" s="213"/>
      <c r="AN43" s="304" t="s">
        <v>39</v>
      </c>
      <c r="AO43" s="237" t="s">
        <v>39</v>
      </c>
      <c r="AP43" s="238">
        <v>141.58944281524927</v>
      </c>
      <c r="AQ43" s="238"/>
      <c r="AR43" s="245">
        <v>173.2</v>
      </c>
      <c r="AS43" s="235"/>
      <c r="AT43" s="257">
        <v>7.8442028985507242E-2</v>
      </c>
      <c r="AU43" s="235"/>
      <c r="AV43" s="304" t="s">
        <v>39</v>
      </c>
      <c r="AW43" s="237" t="s">
        <v>39</v>
      </c>
      <c r="AX43" s="296">
        <v>26307</v>
      </c>
      <c r="AY43" s="213"/>
      <c r="AZ43" s="424" t="s">
        <v>39</v>
      </c>
      <c r="BA43" s="523" t="s">
        <v>39</v>
      </c>
      <c r="BB43" s="524">
        <v>18215</v>
      </c>
      <c r="BC43" s="540"/>
      <c r="BD43" s="304" t="s">
        <v>39</v>
      </c>
      <c r="BE43" s="237" t="s">
        <v>39</v>
      </c>
      <c r="BF43" s="524">
        <v>8092</v>
      </c>
      <c r="BG43" s="213"/>
      <c r="BH43" s="304" t="s">
        <v>39</v>
      </c>
      <c r="BI43" s="237" t="s">
        <v>39</v>
      </c>
      <c r="BJ43" s="238">
        <v>151.88799076212473</v>
      </c>
      <c r="BK43" s="238"/>
      <c r="BL43" s="245">
        <v>182</v>
      </c>
      <c r="BM43" s="235"/>
      <c r="BN43" s="257">
        <v>8.2390221819827983E-2</v>
      </c>
      <c r="BO43" s="235"/>
      <c r="BP43" s="304" t="s">
        <v>39</v>
      </c>
      <c r="BQ43" s="237" t="s">
        <v>39</v>
      </c>
      <c r="BR43" s="296">
        <v>24061</v>
      </c>
      <c r="BS43" s="213"/>
      <c r="BT43" s="424" t="s">
        <v>39</v>
      </c>
      <c r="BU43" s="523" t="s">
        <v>39</v>
      </c>
      <c r="BV43" s="524">
        <v>18252</v>
      </c>
      <c r="BW43" s="540"/>
      <c r="BX43" s="304" t="s">
        <v>39</v>
      </c>
      <c r="BY43" s="237" t="s">
        <v>39</v>
      </c>
      <c r="BZ43" s="524">
        <v>5809</v>
      </c>
      <c r="CA43" s="213"/>
      <c r="CB43" s="304" t="s">
        <v>39</v>
      </c>
      <c r="CC43" s="237" t="s">
        <v>39</v>
      </c>
      <c r="CD43" s="238">
        <v>132.2032967032967</v>
      </c>
      <c r="CE43" s="238"/>
      <c r="CF43" s="526">
        <f t="shared" si="0"/>
        <v>706.6</v>
      </c>
      <c r="CG43" s="238"/>
      <c r="CH43" s="257">
        <f t="shared" si="5"/>
        <v>8.0662100456621005E-2</v>
      </c>
      <c r="CI43" s="239"/>
      <c r="CJ43" s="424" t="s">
        <v>39</v>
      </c>
      <c r="CK43" s="523" t="s">
        <v>39</v>
      </c>
      <c r="CL43" s="524">
        <f t="shared" si="1"/>
        <v>95868</v>
      </c>
      <c r="CM43" s="250"/>
      <c r="CN43" s="214" t="s">
        <v>39</v>
      </c>
      <c r="CO43" s="523" t="s">
        <v>39</v>
      </c>
      <c r="CP43" s="524">
        <f t="shared" si="2"/>
        <v>70349</v>
      </c>
      <c r="CQ43" s="213"/>
      <c r="CR43" s="424" t="s">
        <v>39</v>
      </c>
      <c r="CS43" s="523" t="s">
        <v>39</v>
      </c>
      <c r="CT43" s="524">
        <f t="shared" si="3"/>
        <v>25519</v>
      </c>
      <c r="CU43" s="213"/>
      <c r="CV43" s="424" t="s">
        <v>39</v>
      </c>
      <c r="CW43" s="523" t="s">
        <v>39</v>
      </c>
      <c r="CX43" s="524">
        <f t="shared" si="4"/>
        <v>135.67506368525332</v>
      </c>
      <c r="CY43" s="246"/>
      <c r="CZ43" s="530"/>
      <c r="DA43" s="531"/>
      <c r="DB43" s="236"/>
      <c r="DC43" s="533"/>
      <c r="DD43" s="524"/>
      <c r="DE43" s="238"/>
      <c r="DF43" s="304"/>
      <c r="DG43" s="237"/>
      <c r="DH43" s="524"/>
      <c r="DI43" s="213"/>
      <c r="DJ43" s="304"/>
      <c r="DK43" s="237"/>
      <c r="DL43" s="524"/>
      <c r="DM43" s="213"/>
      <c r="DN43" s="304"/>
      <c r="DO43" s="237"/>
      <c r="DP43" s="524"/>
      <c r="DQ43" s="534"/>
      <c r="DR43" s="253"/>
      <c r="DS43" s="535"/>
      <c r="DT43" s="304"/>
      <c r="DU43" s="237"/>
      <c r="DV43" s="527"/>
      <c r="DW43" s="528"/>
      <c r="DX43" s="536"/>
      <c r="DY43" s="537"/>
      <c r="DZ43" s="527"/>
      <c r="EA43" s="528"/>
      <c r="EB43" s="304"/>
      <c r="EC43" s="237"/>
      <c r="ED43" s="527"/>
      <c r="EE43" s="535"/>
      <c r="EF43" s="527"/>
      <c r="EG43" s="538"/>
      <c r="EH43" s="309"/>
      <c r="EI43" s="539"/>
    </row>
    <row r="44" spans="1:139" x14ac:dyDescent="0.25">
      <c r="A44" s="990"/>
      <c r="B44" s="20"/>
      <c r="C44" s="522" t="s">
        <v>44</v>
      </c>
      <c r="D44" s="245">
        <v>145.6</v>
      </c>
      <c r="E44" s="235"/>
      <c r="F44" s="257">
        <v>6.6697205680256527E-2</v>
      </c>
      <c r="G44" s="235"/>
      <c r="H44" s="304" t="s">
        <v>39</v>
      </c>
      <c r="I44" s="237" t="s">
        <v>39</v>
      </c>
      <c r="J44" s="296">
        <v>2831</v>
      </c>
      <c r="K44" s="213"/>
      <c r="L44" s="424" t="s">
        <v>39</v>
      </c>
      <c r="M44" s="523" t="s">
        <v>39</v>
      </c>
      <c r="N44" s="524">
        <v>2831</v>
      </c>
      <c r="O44" s="540"/>
      <c r="P44" s="304" t="s">
        <v>39</v>
      </c>
      <c r="Q44" s="237" t="s">
        <v>39</v>
      </c>
      <c r="R44" s="524">
        <v>0</v>
      </c>
      <c r="S44" s="213"/>
      <c r="T44" s="304" t="s">
        <v>39</v>
      </c>
      <c r="U44" s="237" t="s">
        <v>39</v>
      </c>
      <c r="V44" s="238">
        <v>19.443681318681321</v>
      </c>
      <c r="W44" s="238"/>
      <c r="X44" s="245">
        <v>145.6</v>
      </c>
      <c r="Y44" s="235"/>
      <c r="Z44" s="257">
        <v>6.6666666666666666E-2</v>
      </c>
      <c r="AA44" s="235"/>
      <c r="AB44" s="304" t="s">
        <v>39</v>
      </c>
      <c r="AC44" s="237" t="s">
        <v>39</v>
      </c>
      <c r="AD44" s="296">
        <v>2738</v>
      </c>
      <c r="AE44" s="213"/>
      <c r="AF44" s="424" t="s">
        <v>39</v>
      </c>
      <c r="AG44" s="523" t="s">
        <v>39</v>
      </c>
      <c r="AH44" s="524">
        <v>2738</v>
      </c>
      <c r="AI44" s="540"/>
      <c r="AJ44" s="304" t="s">
        <v>39</v>
      </c>
      <c r="AK44" s="237" t="s">
        <v>39</v>
      </c>
      <c r="AL44" s="524">
        <v>0</v>
      </c>
      <c r="AM44" s="213"/>
      <c r="AN44" s="304" t="s">
        <v>39</v>
      </c>
      <c r="AO44" s="237" t="s">
        <v>39</v>
      </c>
      <c r="AP44" s="238">
        <v>18.804945054945055</v>
      </c>
      <c r="AQ44" s="238"/>
      <c r="AR44" s="245">
        <v>154.6</v>
      </c>
      <c r="AS44" s="235"/>
      <c r="AT44" s="257">
        <v>7.0018115942028988E-2</v>
      </c>
      <c r="AU44" s="235"/>
      <c r="AV44" s="304" t="s">
        <v>39</v>
      </c>
      <c r="AW44" s="237" t="s">
        <v>39</v>
      </c>
      <c r="AX44" s="296">
        <v>2805</v>
      </c>
      <c r="AY44" s="213"/>
      <c r="AZ44" s="424" t="s">
        <v>39</v>
      </c>
      <c r="BA44" s="523" t="s">
        <v>39</v>
      </c>
      <c r="BB44" s="524">
        <v>2805</v>
      </c>
      <c r="BC44" s="540"/>
      <c r="BD44" s="304" t="s">
        <v>39</v>
      </c>
      <c r="BE44" s="237" t="s">
        <v>39</v>
      </c>
      <c r="BF44" s="524">
        <v>0</v>
      </c>
      <c r="BG44" s="213"/>
      <c r="BH44" s="304" t="s">
        <v>39</v>
      </c>
      <c r="BI44" s="237" t="s">
        <v>39</v>
      </c>
      <c r="BJ44" s="238">
        <v>18.143596377749031</v>
      </c>
      <c r="BK44" s="238"/>
      <c r="BL44" s="245">
        <v>137.69999999999999</v>
      </c>
      <c r="BM44" s="235"/>
      <c r="BN44" s="257">
        <v>6.2335898596650063E-2</v>
      </c>
      <c r="BO44" s="235"/>
      <c r="BP44" s="304" t="s">
        <v>39</v>
      </c>
      <c r="BQ44" s="237" t="s">
        <v>39</v>
      </c>
      <c r="BR44" s="296">
        <v>2477</v>
      </c>
      <c r="BS44" s="213"/>
      <c r="BT44" s="424" t="s">
        <v>39</v>
      </c>
      <c r="BU44" s="523" t="s">
        <v>39</v>
      </c>
      <c r="BV44" s="524">
        <v>2477</v>
      </c>
      <c r="BW44" s="540"/>
      <c r="BX44" s="304" t="s">
        <v>39</v>
      </c>
      <c r="BY44" s="237" t="s">
        <v>39</v>
      </c>
      <c r="BZ44" s="524">
        <v>0</v>
      </c>
      <c r="CA44" s="213"/>
      <c r="CB44" s="304" t="s">
        <v>39</v>
      </c>
      <c r="CC44" s="237" t="s">
        <v>39</v>
      </c>
      <c r="CD44" s="238">
        <v>17.988380537400147</v>
      </c>
      <c r="CE44" s="238"/>
      <c r="CF44" s="526">
        <f t="shared" si="0"/>
        <v>583.5</v>
      </c>
      <c r="CG44" s="238"/>
      <c r="CH44" s="257">
        <f t="shared" si="5"/>
        <v>6.6609589041095887E-2</v>
      </c>
      <c r="CI44" s="239"/>
      <c r="CJ44" s="424" t="s">
        <v>39</v>
      </c>
      <c r="CK44" s="523" t="s">
        <v>39</v>
      </c>
      <c r="CL44" s="524">
        <f t="shared" si="1"/>
        <v>10851</v>
      </c>
      <c r="CM44" s="250"/>
      <c r="CN44" s="214" t="s">
        <v>39</v>
      </c>
      <c r="CO44" s="523" t="s">
        <v>39</v>
      </c>
      <c r="CP44" s="524">
        <f t="shared" si="2"/>
        <v>10851</v>
      </c>
      <c r="CQ44" s="213"/>
      <c r="CR44" s="424" t="s">
        <v>39</v>
      </c>
      <c r="CS44" s="523" t="s">
        <v>39</v>
      </c>
      <c r="CT44" s="524">
        <f t="shared" si="3"/>
        <v>0</v>
      </c>
      <c r="CU44" s="213"/>
      <c r="CV44" s="424" t="s">
        <v>39</v>
      </c>
      <c r="CW44" s="523" t="s">
        <v>39</v>
      </c>
      <c r="CX44" s="524">
        <f t="shared" si="4"/>
        <v>18.596401028277636</v>
      </c>
      <c r="CY44" s="246"/>
      <c r="CZ44" s="530"/>
      <c r="DA44" s="531"/>
      <c r="DB44" s="236"/>
      <c r="DC44" s="533"/>
      <c r="DD44" s="524"/>
      <c r="DE44" s="238"/>
      <c r="DF44" s="304"/>
      <c r="DG44" s="237"/>
      <c r="DH44" s="524"/>
      <c r="DI44" s="213"/>
      <c r="DJ44" s="304"/>
      <c r="DK44" s="237"/>
      <c r="DL44" s="524"/>
      <c r="DM44" s="213"/>
      <c r="DN44" s="304"/>
      <c r="DO44" s="237"/>
      <c r="DP44" s="524"/>
      <c r="DQ44" s="534"/>
      <c r="DR44" s="253"/>
      <c r="DS44" s="535"/>
      <c r="DT44" s="304"/>
      <c r="DU44" s="237"/>
      <c r="DV44" s="527"/>
      <c r="DW44" s="528"/>
      <c r="DX44" s="536"/>
      <c r="DY44" s="537"/>
      <c r="DZ44" s="527"/>
      <c r="EA44" s="528"/>
      <c r="EB44" s="304"/>
      <c r="EC44" s="237"/>
      <c r="ED44" s="527"/>
      <c r="EE44" s="535"/>
      <c r="EF44" s="527"/>
      <c r="EG44" s="538"/>
      <c r="EH44" s="309"/>
      <c r="EI44" s="539"/>
    </row>
    <row r="45" spans="1:139" ht="26.45" customHeight="1" x14ac:dyDescent="0.25">
      <c r="A45" s="990"/>
      <c r="B45" s="1047" t="s">
        <v>51</v>
      </c>
      <c r="C45" s="1048"/>
      <c r="D45" s="298">
        <v>667.8</v>
      </c>
      <c r="E45" s="299"/>
      <c r="F45" s="300">
        <v>6.0726204657676253E-2</v>
      </c>
      <c r="G45" s="299"/>
      <c r="H45" s="301" t="s">
        <v>39</v>
      </c>
      <c r="I45" s="302" t="s">
        <v>39</v>
      </c>
      <c r="J45" s="303">
        <v>132813</v>
      </c>
      <c r="K45" s="543"/>
      <c r="L45" s="425" t="s">
        <v>39</v>
      </c>
      <c r="M45" s="544" t="s">
        <v>39</v>
      </c>
      <c r="N45" s="545">
        <v>132813</v>
      </c>
      <c r="O45" s="546"/>
      <c r="P45" s="301" t="s">
        <v>39</v>
      </c>
      <c r="Q45" s="302" t="s">
        <v>39</v>
      </c>
      <c r="R45" s="545">
        <v>0</v>
      </c>
      <c r="S45" s="546"/>
      <c r="T45" s="301" t="s">
        <v>39</v>
      </c>
      <c r="U45" s="302" t="s">
        <v>39</v>
      </c>
      <c r="V45" s="547">
        <v>198.88140161725067</v>
      </c>
      <c r="W45" s="547"/>
      <c r="X45" s="298">
        <v>632.20000000000005</v>
      </c>
      <c r="Y45" s="299"/>
      <c r="Z45" s="300">
        <v>5.7462801879675333E-2</v>
      </c>
      <c r="AA45" s="299"/>
      <c r="AB45" s="301" t="s">
        <v>39</v>
      </c>
      <c r="AC45" s="302" t="s">
        <v>39</v>
      </c>
      <c r="AD45" s="303">
        <v>131445</v>
      </c>
      <c r="AE45" s="543"/>
      <c r="AF45" s="425" t="s">
        <v>39</v>
      </c>
      <c r="AG45" s="544" t="s">
        <v>39</v>
      </c>
      <c r="AH45" s="545">
        <v>131445</v>
      </c>
      <c r="AI45" s="546"/>
      <c r="AJ45" s="301" t="s">
        <v>39</v>
      </c>
      <c r="AK45" s="302" t="s">
        <v>39</v>
      </c>
      <c r="AL45" s="545">
        <v>0</v>
      </c>
      <c r="AM45" s="546"/>
      <c r="AN45" s="301" t="s">
        <v>39</v>
      </c>
      <c r="AO45" s="302" t="s">
        <v>39</v>
      </c>
      <c r="AP45" s="547">
        <v>207.91679848149317</v>
      </c>
      <c r="AQ45" s="547"/>
      <c r="AR45" s="298">
        <v>637.5</v>
      </c>
      <c r="AS45" s="299"/>
      <c r="AT45" s="300">
        <v>5.739675336952705E-2</v>
      </c>
      <c r="AU45" s="299"/>
      <c r="AV45" s="301" t="s">
        <v>39</v>
      </c>
      <c r="AW45" s="302" t="s">
        <v>39</v>
      </c>
      <c r="AX45" s="303">
        <v>125040</v>
      </c>
      <c r="AY45" s="543"/>
      <c r="AZ45" s="425" t="s">
        <v>39</v>
      </c>
      <c r="BA45" s="544" t="s">
        <v>39</v>
      </c>
      <c r="BB45" s="545">
        <v>125040</v>
      </c>
      <c r="BC45" s="546"/>
      <c r="BD45" s="301" t="s">
        <v>39</v>
      </c>
      <c r="BE45" s="302" t="s">
        <v>39</v>
      </c>
      <c r="BF45" s="545">
        <v>0</v>
      </c>
      <c r="BG45" s="546"/>
      <c r="BH45" s="301" t="s">
        <v>39</v>
      </c>
      <c r="BI45" s="302" t="s">
        <v>39</v>
      </c>
      <c r="BJ45" s="547">
        <v>196.14117647058825</v>
      </c>
      <c r="BK45" s="547"/>
      <c r="BL45" s="298">
        <v>640.70000000000005</v>
      </c>
      <c r="BM45" s="299"/>
      <c r="BN45" s="300">
        <v>5.7736845425298965E-2</v>
      </c>
      <c r="BO45" s="299"/>
      <c r="BP45" s="301" t="s">
        <v>39</v>
      </c>
      <c r="BQ45" s="302" t="s">
        <v>39</v>
      </c>
      <c r="BR45" s="303">
        <v>131001</v>
      </c>
      <c r="BS45" s="543"/>
      <c r="BT45" s="425" t="s">
        <v>39</v>
      </c>
      <c r="BU45" s="544" t="s">
        <v>39</v>
      </c>
      <c r="BV45" s="545">
        <v>131001</v>
      </c>
      <c r="BW45" s="546"/>
      <c r="BX45" s="301" t="s">
        <v>39</v>
      </c>
      <c r="BY45" s="302" t="s">
        <v>39</v>
      </c>
      <c r="BZ45" s="545">
        <v>0</v>
      </c>
      <c r="CA45" s="546"/>
      <c r="CB45" s="301" t="s">
        <v>39</v>
      </c>
      <c r="CC45" s="302" t="s">
        <v>39</v>
      </c>
      <c r="CD45" s="547">
        <v>204.46542843764632</v>
      </c>
      <c r="CE45" s="547"/>
      <c r="CF45" s="548">
        <f t="shared" ref="CF45:CF62" si="6">BL45+AR45+X45+D45</f>
        <v>2578.1999999999998</v>
      </c>
      <c r="CG45" s="547"/>
      <c r="CH45" s="300">
        <f>CF45/44202.6</f>
        <v>5.8326885748802106E-2</v>
      </c>
      <c r="CI45" s="549"/>
      <c r="CJ45" s="425" t="s">
        <v>39</v>
      </c>
      <c r="CK45" s="544" t="s">
        <v>39</v>
      </c>
      <c r="CL45" s="545">
        <f t="shared" ref="CL45:CL62" si="7">BR45+AX45+AD45+J45</f>
        <v>520299</v>
      </c>
      <c r="CM45" s="550"/>
      <c r="CN45" s="551" t="s">
        <v>39</v>
      </c>
      <c r="CO45" s="544" t="s">
        <v>39</v>
      </c>
      <c r="CP45" s="545">
        <f t="shared" ref="CP45:CP62" si="8">BV45+BB45+AH45+N45</f>
        <v>520299</v>
      </c>
      <c r="CQ45" s="546"/>
      <c r="CR45" s="425" t="s">
        <v>39</v>
      </c>
      <c r="CS45" s="544" t="s">
        <v>39</v>
      </c>
      <c r="CT45" s="545">
        <f t="shared" ref="CT45:CT62" si="9">BZ45+BF45+AL45+R45</f>
        <v>0</v>
      </c>
      <c r="CU45" s="546"/>
      <c r="CV45" s="425" t="s">
        <v>39</v>
      </c>
      <c r="CW45" s="544" t="s">
        <v>39</v>
      </c>
      <c r="CX45" s="545">
        <f t="shared" si="4"/>
        <v>201.80707470328139</v>
      </c>
      <c r="CY45" s="570"/>
      <c r="CZ45" s="552"/>
      <c r="DA45" s="553"/>
      <c r="DB45" s="571"/>
      <c r="DC45" s="555"/>
      <c r="DD45" s="545"/>
      <c r="DE45" s="547"/>
      <c r="DF45" s="301"/>
      <c r="DG45" s="302"/>
      <c r="DH45" s="545"/>
      <c r="DI45" s="546"/>
      <c r="DJ45" s="301"/>
      <c r="DK45" s="302"/>
      <c r="DL45" s="545"/>
      <c r="DM45" s="546"/>
      <c r="DN45" s="301"/>
      <c r="DO45" s="302"/>
      <c r="DP45" s="545"/>
      <c r="DQ45" s="556"/>
      <c r="DR45" s="557"/>
      <c r="DS45" s="558"/>
      <c r="DT45" s="301"/>
      <c r="DU45" s="302"/>
      <c r="DV45" s="514"/>
      <c r="DW45" s="559"/>
      <c r="DX45" s="551"/>
      <c r="DY45" s="560"/>
      <c r="DZ45" s="514"/>
      <c r="EA45" s="559"/>
      <c r="EB45" s="301"/>
      <c r="EC45" s="302"/>
      <c r="ED45" s="514"/>
      <c r="EE45" s="558"/>
      <c r="EF45" s="514"/>
      <c r="EG45" s="561"/>
      <c r="EH45" s="562"/>
      <c r="EI45" s="563"/>
    </row>
    <row r="46" spans="1:139" s="209" customFormat="1" x14ac:dyDescent="0.25">
      <c r="A46" s="990"/>
      <c r="B46" s="23"/>
      <c r="C46" s="542" t="s">
        <v>40</v>
      </c>
      <c r="D46" s="245">
        <v>457.4</v>
      </c>
      <c r="E46" s="235"/>
      <c r="F46" s="257">
        <v>0.20952817224003664</v>
      </c>
      <c r="G46" s="235"/>
      <c r="H46" s="304" t="s">
        <v>39</v>
      </c>
      <c r="I46" s="237" t="s">
        <v>39</v>
      </c>
      <c r="J46" s="296">
        <v>101544</v>
      </c>
      <c r="K46" s="213"/>
      <c r="L46" s="424" t="s">
        <v>39</v>
      </c>
      <c r="M46" s="523" t="s">
        <v>39</v>
      </c>
      <c r="N46" s="524">
        <v>101544</v>
      </c>
      <c r="O46" s="213"/>
      <c r="P46" s="304" t="s">
        <v>39</v>
      </c>
      <c r="Q46" s="237" t="s">
        <v>39</v>
      </c>
      <c r="R46" s="524">
        <v>0</v>
      </c>
      <c r="S46" s="213"/>
      <c r="T46" s="304" t="s">
        <v>39</v>
      </c>
      <c r="U46" s="237" t="s">
        <v>39</v>
      </c>
      <c r="V46" s="238">
        <v>222.00262352426762</v>
      </c>
      <c r="W46" s="238"/>
      <c r="X46" s="245">
        <v>430.90000000000003</v>
      </c>
      <c r="Y46" s="235"/>
      <c r="Z46" s="257">
        <v>0.19729853479853482</v>
      </c>
      <c r="AA46" s="235"/>
      <c r="AB46" s="304" t="s">
        <v>39</v>
      </c>
      <c r="AC46" s="237" t="s">
        <v>39</v>
      </c>
      <c r="AD46" s="296">
        <v>100220</v>
      </c>
      <c r="AE46" s="213"/>
      <c r="AF46" s="424" t="s">
        <v>39</v>
      </c>
      <c r="AG46" s="523" t="s">
        <v>39</v>
      </c>
      <c r="AH46" s="524">
        <v>100220</v>
      </c>
      <c r="AI46" s="213"/>
      <c r="AJ46" s="304" t="s">
        <v>39</v>
      </c>
      <c r="AK46" s="237" t="s">
        <v>39</v>
      </c>
      <c r="AL46" s="524">
        <v>0</v>
      </c>
      <c r="AM46" s="213"/>
      <c r="AN46" s="304" t="s">
        <v>39</v>
      </c>
      <c r="AO46" s="237" t="s">
        <v>39</v>
      </c>
      <c r="AP46" s="238">
        <v>232.5829658853562</v>
      </c>
      <c r="AQ46" s="238"/>
      <c r="AR46" s="245">
        <v>436.2</v>
      </c>
      <c r="AS46" s="235"/>
      <c r="AT46" s="257">
        <v>0.19755434782608694</v>
      </c>
      <c r="AU46" s="235"/>
      <c r="AV46" s="304" t="s">
        <v>39</v>
      </c>
      <c r="AW46" s="237" t="s">
        <v>39</v>
      </c>
      <c r="AX46" s="296">
        <v>92927</v>
      </c>
      <c r="AY46" s="213"/>
      <c r="AZ46" s="424" t="s">
        <v>39</v>
      </c>
      <c r="BA46" s="523" t="s">
        <v>39</v>
      </c>
      <c r="BB46" s="524">
        <v>92927</v>
      </c>
      <c r="BC46" s="213"/>
      <c r="BD46" s="304" t="s">
        <v>39</v>
      </c>
      <c r="BE46" s="237" t="s">
        <v>39</v>
      </c>
      <c r="BF46" s="524">
        <v>0</v>
      </c>
      <c r="BG46" s="213"/>
      <c r="BH46" s="304" t="s">
        <v>39</v>
      </c>
      <c r="BI46" s="237" t="s">
        <v>39</v>
      </c>
      <c r="BJ46" s="238">
        <v>213.03759743237049</v>
      </c>
      <c r="BK46" s="238"/>
      <c r="BL46" s="245">
        <v>435.6</v>
      </c>
      <c r="BM46" s="235"/>
      <c r="BN46" s="257">
        <v>0.19719330013580808</v>
      </c>
      <c r="BO46" s="235"/>
      <c r="BP46" s="304" t="s">
        <v>39</v>
      </c>
      <c r="BQ46" s="237" t="s">
        <v>39</v>
      </c>
      <c r="BR46" s="296">
        <v>100311</v>
      </c>
      <c r="BS46" s="213"/>
      <c r="BT46" s="424" t="s">
        <v>39</v>
      </c>
      <c r="BU46" s="523" t="s">
        <v>39</v>
      </c>
      <c r="BV46" s="524">
        <v>100311</v>
      </c>
      <c r="BW46" s="213"/>
      <c r="BX46" s="304" t="s">
        <v>39</v>
      </c>
      <c r="BY46" s="237" t="s">
        <v>39</v>
      </c>
      <c r="BZ46" s="524">
        <v>0</v>
      </c>
      <c r="CA46" s="213"/>
      <c r="CB46" s="304" t="s">
        <v>39</v>
      </c>
      <c r="CC46" s="237" t="s">
        <v>39</v>
      </c>
      <c r="CD46" s="238">
        <v>230.28236914600549</v>
      </c>
      <c r="CE46" s="238"/>
      <c r="CF46" s="526">
        <f t="shared" si="6"/>
        <v>1760.1</v>
      </c>
      <c r="CG46" s="238"/>
      <c r="CH46" s="257">
        <f t="shared" si="5"/>
        <v>0.20092465753424657</v>
      </c>
      <c r="CI46" s="239"/>
      <c r="CJ46" s="424" t="s">
        <v>39</v>
      </c>
      <c r="CK46" s="523" t="s">
        <v>39</v>
      </c>
      <c r="CL46" s="524">
        <f t="shared" si="7"/>
        <v>395002</v>
      </c>
      <c r="CM46" s="250"/>
      <c r="CN46" s="214" t="s">
        <v>39</v>
      </c>
      <c r="CO46" s="523" t="s">
        <v>39</v>
      </c>
      <c r="CP46" s="524">
        <f t="shared" si="8"/>
        <v>395002</v>
      </c>
      <c r="CQ46" s="213"/>
      <c r="CR46" s="424" t="s">
        <v>39</v>
      </c>
      <c r="CS46" s="523" t="s">
        <v>39</v>
      </c>
      <c r="CT46" s="524">
        <f t="shared" si="9"/>
        <v>0</v>
      </c>
      <c r="CU46" s="213"/>
      <c r="CV46" s="424" t="s">
        <v>39</v>
      </c>
      <c r="CW46" s="523" t="s">
        <v>39</v>
      </c>
      <c r="CX46" s="524">
        <f t="shared" si="4"/>
        <v>224.42020339753424</v>
      </c>
      <c r="CY46" s="569"/>
      <c r="CZ46" s="530"/>
      <c r="DA46" s="531"/>
      <c r="DB46" s="236"/>
      <c r="DC46" s="533"/>
      <c r="DD46" s="524"/>
      <c r="DE46" s="238"/>
      <c r="DF46" s="304"/>
      <c r="DG46" s="237"/>
      <c r="DH46" s="524"/>
      <c r="DI46" s="213"/>
      <c r="DJ46" s="304"/>
      <c r="DK46" s="237"/>
      <c r="DL46" s="524"/>
      <c r="DM46" s="213"/>
      <c r="DN46" s="304"/>
      <c r="DO46" s="237"/>
      <c r="DP46" s="524"/>
      <c r="DQ46" s="534"/>
      <c r="DR46" s="253"/>
      <c r="DS46" s="535"/>
      <c r="DT46" s="304"/>
      <c r="DU46" s="237"/>
      <c r="DV46" s="527"/>
      <c r="DW46" s="528"/>
      <c r="DX46" s="536"/>
      <c r="DY46" s="537"/>
      <c r="DZ46" s="527"/>
      <c r="EA46" s="528"/>
      <c r="EB46" s="304"/>
      <c r="EC46" s="237"/>
      <c r="ED46" s="527"/>
      <c r="EE46" s="535"/>
      <c r="EF46" s="527"/>
      <c r="EG46" s="538"/>
      <c r="EH46" s="296"/>
      <c r="EI46" s="260"/>
    </row>
    <row r="47" spans="1:139" x14ac:dyDescent="0.25">
      <c r="A47" s="990"/>
      <c r="B47" s="23"/>
      <c r="C47" s="542" t="s">
        <v>41</v>
      </c>
      <c r="D47" s="245">
        <v>54.5</v>
      </c>
      <c r="E47" s="235"/>
      <c r="F47" s="257">
        <v>2.4965643609711406E-2</v>
      </c>
      <c r="G47" s="235"/>
      <c r="H47" s="304" t="s">
        <v>39</v>
      </c>
      <c r="I47" s="237" t="s">
        <v>39</v>
      </c>
      <c r="J47" s="296">
        <v>10842</v>
      </c>
      <c r="K47" s="213"/>
      <c r="L47" s="424" t="s">
        <v>39</v>
      </c>
      <c r="M47" s="523" t="s">
        <v>39</v>
      </c>
      <c r="N47" s="524">
        <v>10842</v>
      </c>
      <c r="O47" s="213"/>
      <c r="P47" s="304" t="s">
        <v>39</v>
      </c>
      <c r="Q47" s="237" t="s">
        <v>39</v>
      </c>
      <c r="R47" s="524">
        <v>0</v>
      </c>
      <c r="S47" s="213"/>
      <c r="T47" s="304" t="s">
        <v>39</v>
      </c>
      <c r="U47" s="237" t="s">
        <v>39</v>
      </c>
      <c r="V47" s="238">
        <v>198.93577981651376</v>
      </c>
      <c r="W47" s="238"/>
      <c r="X47" s="245">
        <v>52.4</v>
      </c>
      <c r="Y47" s="235"/>
      <c r="Z47" s="257">
        <v>2.3992673992673991E-2</v>
      </c>
      <c r="AA47" s="235"/>
      <c r="AB47" s="304" t="s">
        <v>39</v>
      </c>
      <c r="AC47" s="237" t="s">
        <v>39</v>
      </c>
      <c r="AD47" s="296">
        <v>10359</v>
      </c>
      <c r="AE47" s="213"/>
      <c r="AF47" s="424" t="s">
        <v>39</v>
      </c>
      <c r="AG47" s="523" t="s">
        <v>39</v>
      </c>
      <c r="AH47" s="524">
        <v>10359</v>
      </c>
      <c r="AI47" s="213"/>
      <c r="AJ47" s="304" t="s">
        <v>39</v>
      </c>
      <c r="AK47" s="237" t="s">
        <v>39</v>
      </c>
      <c r="AL47" s="524">
        <v>0</v>
      </c>
      <c r="AM47" s="213"/>
      <c r="AN47" s="304" t="s">
        <v>39</v>
      </c>
      <c r="AO47" s="237" t="s">
        <v>39</v>
      </c>
      <c r="AP47" s="238">
        <v>197.69083969465649</v>
      </c>
      <c r="AQ47" s="238"/>
      <c r="AR47" s="245">
        <v>55.7</v>
      </c>
      <c r="AS47" s="235"/>
      <c r="AT47" s="257">
        <v>2.5226449275362321E-2</v>
      </c>
      <c r="AU47" s="235"/>
      <c r="AV47" s="304" t="s">
        <v>39</v>
      </c>
      <c r="AW47" s="237" t="s">
        <v>39</v>
      </c>
      <c r="AX47" s="296">
        <v>11295</v>
      </c>
      <c r="AY47" s="213"/>
      <c r="AZ47" s="424" t="s">
        <v>39</v>
      </c>
      <c r="BA47" s="523" t="s">
        <v>39</v>
      </c>
      <c r="BB47" s="524">
        <v>11295</v>
      </c>
      <c r="BC47" s="213"/>
      <c r="BD47" s="304" t="s">
        <v>39</v>
      </c>
      <c r="BE47" s="237" t="s">
        <v>39</v>
      </c>
      <c r="BF47" s="524">
        <v>0</v>
      </c>
      <c r="BG47" s="213"/>
      <c r="BH47" s="304" t="s">
        <v>39</v>
      </c>
      <c r="BI47" s="237" t="s">
        <v>39</v>
      </c>
      <c r="BJ47" s="238">
        <v>202.78276481149013</v>
      </c>
      <c r="BK47" s="238"/>
      <c r="BL47" s="245">
        <v>50.6</v>
      </c>
      <c r="BM47" s="235"/>
      <c r="BN47" s="257">
        <v>2.2906292440018107E-2</v>
      </c>
      <c r="BO47" s="235"/>
      <c r="BP47" s="304" t="s">
        <v>39</v>
      </c>
      <c r="BQ47" s="237" t="s">
        <v>39</v>
      </c>
      <c r="BR47" s="296">
        <v>9904</v>
      </c>
      <c r="BS47" s="213"/>
      <c r="BT47" s="424" t="s">
        <v>39</v>
      </c>
      <c r="BU47" s="523" t="s">
        <v>39</v>
      </c>
      <c r="BV47" s="524">
        <v>9904</v>
      </c>
      <c r="BW47" s="213"/>
      <c r="BX47" s="304" t="s">
        <v>39</v>
      </c>
      <c r="BY47" s="237" t="s">
        <v>39</v>
      </c>
      <c r="BZ47" s="524">
        <v>0</v>
      </c>
      <c r="CA47" s="213"/>
      <c r="CB47" s="304" t="s">
        <v>39</v>
      </c>
      <c r="CC47" s="237" t="s">
        <v>39</v>
      </c>
      <c r="CD47" s="238">
        <v>195.73122529644269</v>
      </c>
      <c r="CE47" s="238"/>
      <c r="CF47" s="526">
        <f t="shared" si="6"/>
        <v>213.20000000000002</v>
      </c>
      <c r="CG47" s="238"/>
      <c r="CH47" s="257">
        <f t="shared" si="5"/>
        <v>2.4337899543378998E-2</v>
      </c>
      <c r="CI47" s="572"/>
      <c r="CJ47" s="424" t="s">
        <v>39</v>
      </c>
      <c r="CK47" s="523" t="s">
        <v>39</v>
      </c>
      <c r="CL47" s="524">
        <f t="shared" si="7"/>
        <v>42400</v>
      </c>
      <c r="CM47" s="250"/>
      <c r="CN47" s="214" t="s">
        <v>39</v>
      </c>
      <c r="CO47" s="523" t="s">
        <v>39</v>
      </c>
      <c r="CP47" s="524">
        <f t="shared" si="8"/>
        <v>42400</v>
      </c>
      <c r="CQ47" s="213"/>
      <c r="CR47" s="424" t="s">
        <v>39</v>
      </c>
      <c r="CS47" s="523" t="s">
        <v>39</v>
      </c>
      <c r="CT47" s="524">
        <f t="shared" si="9"/>
        <v>0</v>
      </c>
      <c r="CU47" s="213"/>
      <c r="CV47" s="424" t="s">
        <v>39</v>
      </c>
      <c r="CW47" s="523" t="s">
        <v>39</v>
      </c>
      <c r="CX47" s="524">
        <f t="shared" si="4"/>
        <v>198.87429643527202</v>
      </c>
      <c r="CY47" s="24"/>
      <c r="CZ47" s="530"/>
      <c r="DA47" s="531"/>
      <c r="DB47" s="236"/>
      <c r="DC47" s="533"/>
      <c r="DD47" s="524"/>
      <c r="DE47" s="238"/>
      <c r="DF47" s="304"/>
      <c r="DG47" s="237"/>
      <c r="DH47" s="524"/>
      <c r="DI47" s="213"/>
      <c r="DJ47" s="304"/>
      <c r="DK47" s="237"/>
      <c r="DL47" s="524"/>
      <c r="DM47" s="213"/>
      <c r="DN47" s="304"/>
      <c r="DO47" s="237"/>
      <c r="DP47" s="524"/>
      <c r="DQ47" s="534"/>
      <c r="DR47" s="253"/>
      <c r="DS47" s="535"/>
      <c r="DT47" s="304"/>
      <c r="DU47" s="237"/>
      <c r="DV47" s="527"/>
      <c r="DW47" s="528"/>
      <c r="DX47" s="536"/>
      <c r="DY47" s="537"/>
      <c r="DZ47" s="527"/>
      <c r="EA47" s="528"/>
      <c r="EB47" s="304"/>
      <c r="EC47" s="237"/>
      <c r="ED47" s="527"/>
      <c r="EE47" s="535"/>
      <c r="EF47" s="527"/>
      <c r="EG47" s="538"/>
      <c r="EH47" s="309"/>
      <c r="EI47" s="539"/>
    </row>
    <row r="48" spans="1:139" s="209" customFormat="1" x14ac:dyDescent="0.25">
      <c r="A48" s="990"/>
      <c r="B48" s="541"/>
      <c r="C48" s="542" t="s">
        <v>43</v>
      </c>
      <c r="D48" s="245">
        <v>155.9</v>
      </c>
      <c r="E48" s="235"/>
      <c r="F48" s="257">
        <v>7.1415483279890057E-2</v>
      </c>
      <c r="G48" s="235"/>
      <c r="H48" s="304" t="s">
        <v>39</v>
      </c>
      <c r="I48" s="237" t="s">
        <v>39</v>
      </c>
      <c r="J48" s="296">
        <v>20427</v>
      </c>
      <c r="K48" s="213"/>
      <c r="L48" s="424" t="s">
        <v>39</v>
      </c>
      <c r="M48" s="523" t="s">
        <v>39</v>
      </c>
      <c r="N48" s="524">
        <v>20427</v>
      </c>
      <c r="O48" s="213"/>
      <c r="P48" s="304" t="s">
        <v>39</v>
      </c>
      <c r="Q48" s="237" t="s">
        <v>39</v>
      </c>
      <c r="R48" s="524">
        <v>0</v>
      </c>
      <c r="S48" s="213"/>
      <c r="T48" s="304" t="s">
        <v>39</v>
      </c>
      <c r="U48" s="237" t="s">
        <v>39</v>
      </c>
      <c r="V48" s="238">
        <v>131.0262989095574</v>
      </c>
      <c r="W48" s="238"/>
      <c r="X48" s="245">
        <v>148.9</v>
      </c>
      <c r="Y48" s="235"/>
      <c r="Z48" s="257">
        <v>6.8177655677655685E-2</v>
      </c>
      <c r="AA48" s="235"/>
      <c r="AB48" s="304" t="s">
        <v>39</v>
      </c>
      <c r="AC48" s="237" t="s">
        <v>39</v>
      </c>
      <c r="AD48" s="296">
        <v>20866</v>
      </c>
      <c r="AE48" s="213"/>
      <c r="AF48" s="424" t="s">
        <v>39</v>
      </c>
      <c r="AG48" s="523" t="s">
        <v>39</v>
      </c>
      <c r="AH48" s="524">
        <v>20866</v>
      </c>
      <c r="AI48" s="213"/>
      <c r="AJ48" s="304" t="s">
        <v>39</v>
      </c>
      <c r="AK48" s="237" t="s">
        <v>39</v>
      </c>
      <c r="AL48" s="524">
        <v>0</v>
      </c>
      <c r="AM48" s="213"/>
      <c r="AN48" s="304" t="s">
        <v>39</v>
      </c>
      <c r="AO48" s="237" t="s">
        <v>39</v>
      </c>
      <c r="AP48" s="238">
        <v>140.13431833445264</v>
      </c>
      <c r="AQ48" s="238"/>
      <c r="AR48" s="245">
        <v>145.6</v>
      </c>
      <c r="AS48" s="235"/>
      <c r="AT48" s="257">
        <v>6.5942028985507245E-2</v>
      </c>
      <c r="AU48" s="235"/>
      <c r="AV48" s="304" t="s">
        <v>39</v>
      </c>
      <c r="AW48" s="237" t="s">
        <v>39</v>
      </c>
      <c r="AX48" s="296">
        <v>20818</v>
      </c>
      <c r="AY48" s="213"/>
      <c r="AZ48" s="424" t="s">
        <v>39</v>
      </c>
      <c r="BA48" s="523" t="s">
        <v>39</v>
      </c>
      <c r="BB48" s="524">
        <v>20818</v>
      </c>
      <c r="BC48" s="213"/>
      <c r="BD48" s="304" t="s">
        <v>39</v>
      </c>
      <c r="BE48" s="237" t="s">
        <v>39</v>
      </c>
      <c r="BF48" s="524">
        <v>0</v>
      </c>
      <c r="BG48" s="213"/>
      <c r="BH48" s="304" t="s">
        <v>39</v>
      </c>
      <c r="BI48" s="237" t="s">
        <v>39</v>
      </c>
      <c r="BJ48" s="238">
        <v>142.98076923076923</v>
      </c>
      <c r="BK48" s="238"/>
      <c r="BL48" s="245">
        <v>154.5</v>
      </c>
      <c r="BM48" s="235"/>
      <c r="BN48" s="257">
        <v>6.9941149841557262E-2</v>
      </c>
      <c r="BO48" s="235"/>
      <c r="BP48" s="304" t="s">
        <v>39</v>
      </c>
      <c r="BQ48" s="237" t="s">
        <v>39</v>
      </c>
      <c r="BR48" s="296">
        <v>20786</v>
      </c>
      <c r="BS48" s="213"/>
      <c r="BT48" s="424" t="s">
        <v>39</v>
      </c>
      <c r="BU48" s="523" t="s">
        <v>39</v>
      </c>
      <c r="BV48" s="524">
        <v>20786</v>
      </c>
      <c r="BW48" s="213"/>
      <c r="BX48" s="304" t="s">
        <v>39</v>
      </c>
      <c r="BY48" s="237" t="s">
        <v>39</v>
      </c>
      <c r="BZ48" s="524">
        <v>0</v>
      </c>
      <c r="CA48" s="213"/>
      <c r="CB48" s="304" t="s">
        <v>39</v>
      </c>
      <c r="CC48" s="237" t="s">
        <v>39</v>
      </c>
      <c r="CD48" s="238">
        <v>134.53721682847896</v>
      </c>
      <c r="CE48" s="238"/>
      <c r="CF48" s="526">
        <f t="shared" si="6"/>
        <v>604.9</v>
      </c>
      <c r="CG48" s="238"/>
      <c r="CH48" s="257">
        <f t="shared" si="5"/>
        <v>6.9052511415525111E-2</v>
      </c>
      <c r="CI48" s="239"/>
      <c r="CJ48" s="424" t="s">
        <v>39</v>
      </c>
      <c r="CK48" s="523" t="s">
        <v>39</v>
      </c>
      <c r="CL48" s="524">
        <f t="shared" si="7"/>
        <v>82897</v>
      </c>
      <c r="CM48" s="250"/>
      <c r="CN48" s="214" t="s">
        <v>39</v>
      </c>
      <c r="CO48" s="523" t="s">
        <v>39</v>
      </c>
      <c r="CP48" s="524">
        <f t="shared" si="8"/>
        <v>82897</v>
      </c>
      <c r="CQ48" s="213"/>
      <c r="CR48" s="424" t="s">
        <v>39</v>
      </c>
      <c r="CS48" s="523" t="s">
        <v>39</v>
      </c>
      <c r="CT48" s="524">
        <f t="shared" si="9"/>
        <v>0</v>
      </c>
      <c r="CU48" s="213"/>
      <c r="CV48" s="424" t="s">
        <v>39</v>
      </c>
      <c r="CW48" s="523" t="s">
        <v>39</v>
      </c>
      <c r="CX48" s="524">
        <f t="shared" si="4"/>
        <v>137.04248636138206</v>
      </c>
      <c r="CY48" s="569"/>
      <c r="CZ48" s="530"/>
      <c r="DA48" s="531"/>
      <c r="DB48" s="236"/>
      <c r="DC48" s="533"/>
      <c r="DD48" s="524"/>
      <c r="DE48" s="238"/>
      <c r="DF48" s="304"/>
      <c r="DG48" s="237"/>
      <c r="DH48" s="524"/>
      <c r="DI48" s="213"/>
      <c r="DJ48" s="304"/>
      <c r="DK48" s="237"/>
      <c r="DL48" s="524"/>
      <c r="DM48" s="213"/>
      <c r="DN48" s="304"/>
      <c r="DO48" s="237"/>
      <c r="DP48" s="524"/>
      <c r="DQ48" s="534"/>
      <c r="DR48" s="253"/>
      <c r="DS48" s="535"/>
      <c r="DT48" s="304"/>
      <c r="DU48" s="237"/>
      <c r="DV48" s="527"/>
      <c r="DW48" s="528"/>
      <c r="DX48" s="536"/>
      <c r="DY48" s="537"/>
      <c r="DZ48" s="527"/>
      <c r="EA48" s="528"/>
      <c r="EB48" s="304"/>
      <c r="EC48" s="237"/>
      <c r="ED48" s="527"/>
      <c r="EE48" s="535"/>
      <c r="EF48" s="527"/>
      <c r="EG48" s="538"/>
      <c r="EH48" s="296"/>
      <c r="EI48" s="260"/>
    </row>
    <row r="49" spans="1:139" x14ac:dyDescent="0.25">
      <c r="A49" s="990"/>
      <c r="B49" s="521"/>
      <c r="C49" s="573" t="s">
        <v>44</v>
      </c>
      <c r="D49" s="245">
        <v>0</v>
      </c>
      <c r="E49" s="306"/>
      <c r="F49" s="257">
        <v>0</v>
      </c>
      <c r="G49" s="235"/>
      <c r="H49" s="304" t="s">
        <v>39</v>
      </c>
      <c r="I49" s="237" t="s">
        <v>39</v>
      </c>
      <c r="J49" s="296">
        <v>0</v>
      </c>
      <c r="K49" s="213"/>
      <c r="L49" s="424" t="s">
        <v>39</v>
      </c>
      <c r="M49" s="523" t="s">
        <v>39</v>
      </c>
      <c r="N49" s="524">
        <v>0</v>
      </c>
      <c r="O49" s="525"/>
      <c r="P49" s="304" t="s">
        <v>39</v>
      </c>
      <c r="Q49" s="237" t="s">
        <v>39</v>
      </c>
      <c r="R49" s="574">
        <v>0</v>
      </c>
      <c r="S49" s="525"/>
      <c r="T49" s="304" t="s">
        <v>39</v>
      </c>
      <c r="U49" s="237" t="s">
        <v>39</v>
      </c>
      <c r="V49" s="238">
        <v>0</v>
      </c>
      <c r="W49" s="238"/>
      <c r="X49" s="245">
        <v>0</v>
      </c>
      <c r="Y49" s="306"/>
      <c r="Z49" s="257">
        <v>0</v>
      </c>
      <c r="AA49" s="235"/>
      <c r="AB49" s="304" t="s">
        <v>39</v>
      </c>
      <c r="AC49" s="237" t="s">
        <v>39</v>
      </c>
      <c r="AD49" s="296">
        <v>0</v>
      </c>
      <c r="AE49" s="213"/>
      <c r="AF49" s="424" t="s">
        <v>39</v>
      </c>
      <c r="AG49" s="523" t="s">
        <v>39</v>
      </c>
      <c r="AH49" s="524">
        <v>0</v>
      </c>
      <c r="AI49" s="525"/>
      <c r="AJ49" s="304" t="s">
        <v>39</v>
      </c>
      <c r="AK49" s="237" t="s">
        <v>39</v>
      </c>
      <c r="AL49" s="574">
        <v>0</v>
      </c>
      <c r="AM49" s="525"/>
      <c r="AN49" s="304" t="s">
        <v>39</v>
      </c>
      <c r="AO49" s="237" t="s">
        <v>39</v>
      </c>
      <c r="AP49" s="238">
        <v>0</v>
      </c>
      <c r="AQ49" s="238"/>
      <c r="AR49" s="245">
        <v>0</v>
      </c>
      <c r="AS49" s="306"/>
      <c r="AT49" s="257">
        <v>0</v>
      </c>
      <c r="AU49" s="235"/>
      <c r="AV49" s="304" t="s">
        <v>39</v>
      </c>
      <c r="AW49" s="237" t="s">
        <v>39</v>
      </c>
      <c r="AX49" s="296">
        <v>0</v>
      </c>
      <c r="AY49" s="213"/>
      <c r="AZ49" s="424" t="s">
        <v>39</v>
      </c>
      <c r="BA49" s="523" t="s">
        <v>39</v>
      </c>
      <c r="BB49" s="524">
        <v>0</v>
      </c>
      <c r="BC49" s="525"/>
      <c r="BD49" s="304" t="s">
        <v>39</v>
      </c>
      <c r="BE49" s="237" t="s">
        <v>39</v>
      </c>
      <c r="BF49" s="574">
        <v>0</v>
      </c>
      <c r="BG49" s="525"/>
      <c r="BH49" s="304" t="s">
        <v>39</v>
      </c>
      <c r="BI49" s="237" t="s">
        <v>39</v>
      </c>
      <c r="BJ49" s="238">
        <v>0</v>
      </c>
      <c r="BK49" s="238"/>
      <c r="BL49" s="245">
        <v>0</v>
      </c>
      <c r="BM49" s="306"/>
      <c r="BN49" s="257">
        <v>0</v>
      </c>
      <c r="BO49" s="235"/>
      <c r="BP49" s="304" t="s">
        <v>39</v>
      </c>
      <c r="BQ49" s="237" t="s">
        <v>39</v>
      </c>
      <c r="BR49" s="296">
        <v>0</v>
      </c>
      <c r="BS49" s="213"/>
      <c r="BT49" s="424" t="s">
        <v>39</v>
      </c>
      <c r="BU49" s="523" t="s">
        <v>39</v>
      </c>
      <c r="BV49" s="524">
        <v>0</v>
      </c>
      <c r="BW49" s="525"/>
      <c r="BX49" s="304" t="s">
        <v>39</v>
      </c>
      <c r="BY49" s="237" t="s">
        <v>39</v>
      </c>
      <c r="BZ49" s="574">
        <v>0</v>
      </c>
      <c r="CA49" s="525"/>
      <c r="CB49" s="304" t="s">
        <v>39</v>
      </c>
      <c r="CC49" s="237" t="s">
        <v>39</v>
      </c>
      <c r="CD49" s="238">
        <v>0</v>
      </c>
      <c r="CE49" s="238"/>
      <c r="CF49" s="526">
        <f t="shared" si="6"/>
        <v>0</v>
      </c>
      <c r="CG49" s="238"/>
      <c r="CH49" s="257">
        <f t="shared" si="5"/>
        <v>0</v>
      </c>
      <c r="CI49" s="572"/>
      <c r="CJ49" s="424" t="s">
        <v>39</v>
      </c>
      <c r="CK49" s="523" t="s">
        <v>39</v>
      </c>
      <c r="CL49" s="524">
        <f t="shared" si="7"/>
        <v>0</v>
      </c>
      <c r="CM49" s="250"/>
      <c r="CN49" s="214" t="s">
        <v>39</v>
      </c>
      <c r="CO49" s="523" t="s">
        <v>39</v>
      </c>
      <c r="CP49" s="524">
        <f t="shared" si="8"/>
        <v>0</v>
      </c>
      <c r="CQ49" s="213"/>
      <c r="CR49" s="424" t="s">
        <v>39</v>
      </c>
      <c r="CS49" s="523" t="s">
        <v>39</v>
      </c>
      <c r="CT49" s="524">
        <f t="shared" si="9"/>
        <v>0</v>
      </c>
      <c r="CU49" s="213"/>
      <c r="CV49" s="424" t="s">
        <v>39</v>
      </c>
      <c r="CW49" s="523" t="s">
        <v>39</v>
      </c>
      <c r="CX49" s="524">
        <v>0</v>
      </c>
      <c r="CY49" s="246"/>
      <c r="CZ49" s="530"/>
      <c r="DA49" s="531"/>
      <c r="DB49" s="236"/>
      <c r="DC49" s="533"/>
      <c r="DD49" s="524"/>
      <c r="DE49" s="238"/>
      <c r="DF49" s="304"/>
      <c r="DG49" s="237"/>
      <c r="DH49" s="524"/>
      <c r="DI49" s="213"/>
      <c r="DJ49" s="304"/>
      <c r="DK49" s="237"/>
      <c r="DL49" s="524"/>
      <c r="DM49" s="213"/>
      <c r="DN49" s="304"/>
      <c r="DO49" s="237"/>
      <c r="DP49" s="524"/>
      <c r="DQ49" s="534"/>
      <c r="DR49" s="253"/>
      <c r="DS49" s="535"/>
      <c r="DT49" s="304"/>
      <c r="DU49" s="237"/>
      <c r="DV49" s="527"/>
      <c r="DW49" s="528"/>
      <c r="DX49" s="536"/>
      <c r="DY49" s="537"/>
      <c r="DZ49" s="527"/>
      <c r="EA49" s="528"/>
      <c r="EB49" s="304"/>
      <c r="EC49" s="237"/>
      <c r="ED49" s="527"/>
      <c r="EE49" s="535"/>
      <c r="EF49" s="527"/>
      <c r="EG49" s="538"/>
      <c r="EH49" s="309"/>
      <c r="EI49" s="539"/>
    </row>
    <row r="50" spans="1:139" x14ac:dyDescent="0.25">
      <c r="A50" s="990"/>
      <c r="B50" s="1047" t="s">
        <v>52</v>
      </c>
      <c r="C50" s="1048"/>
      <c r="D50" s="298">
        <v>1562.7</v>
      </c>
      <c r="E50" s="299"/>
      <c r="F50" s="300">
        <v>0.14210368376542482</v>
      </c>
      <c r="G50" s="299"/>
      <c r="H50" s="301" t="s">
        <v>39</v>
      </c>
      <c r="I50" s="302" t="s">
        <v>39</v>
      </c>
      <c r="J50" s="303">
        <v>126211</v>
      </c>
      <c r="K50" s="543"/>
      <c r="L50" s="425" t="s">
        <v>39</v>
      </c>
      <c r="M50" s="544" t="s">
        <v>39</v>
      </c>
      <c r="N50" s="545">
        <v>126211</v>
      </c>
      <c r="O50" s="546"/>
      <c r="P50" s="301" t="s">
        <v>39</v>
      </c>
      <c r="Q50" s="302" t="s">
        <v>39</v>
      </c>
      <c r="R50" s="545">
        <v>0</v>
      </c>
      <c r="S50" s="546"/>
      <c r="T50" s="301" t="s">
        <v>39</v>
      </c>
      <c r="U50" s="302" t="s">
        <v>39</v>
      </c>
      <c r="V50" s="547">
        <v>80.764702118128881</v>
      </c>
      <c r="W50" s="547"/>
      <c r="X50" s="298">
        <v>1541.2</v>
      </c>
      <c r="Y50" s="299"/>
      <c r="Z50" s="300">
        <v>0.14008489442732619</v>
      </c>
      <c r="AA50" s="299"/>
      <c r="AB50" s="301" t="s">
        <v>39</v>
      </c>
      <c r="AC50" s="302" t="s">
        <v>39</v>
      </c>
      <c r="AD50" s="303">
        <v>129042</v>
      </c>
      <c r="AE50" s="543"/>
      <c r="AF50" s="425" t="s">
        <v>39</v>
      </c>
      <c r="AG50" s="544" t="s">
        <v>39</v>
      </c>
      <c r="AH50" s="545">
        <v>129042</v>
      </c>
      <c r="AI50" s="546"/>
      <c r="AJ50" s="301" t="s">
        <v>39</v>
      </c>
      <c r="AK50" s="302" t="s">
        <v>39</v>
      </c>
      <c r="AL50" s="545">
        <v>0</v>
      </c>
      <c r="AM50" s="546"/>
      <c r="AN50" s="301" t="s">
        <v>39</v>
      </c>
      <c r="AO50" s="302" t="s">
        <v>39</v>
      </c>
      <c r="AP50" s="547">
        <v>83.728263690630669</v>
      </c>
      <c r="AQ50" s="547"/>
      <c r="AR50" s="298">
        <v>1558.1</v>
      </c>
      <c r="AS50" s="299"/>
      <c r="AT50" s="300">
        <v>0.14028216694127074</v>
      </c>
      <c r="AU50" s="299"/>
      <c r="AV50" s="301" t="s">
        <v>39</v>
      </c>
      <c r="AW50" s="302" t="s">
        <v>39</v>
      </c>
      <c r="AX50" s="303">
        <v>129719</v>
      </c>
      <c r="AY50" s="543"/>
      <c r="AZ50" s="425" t="s">
        <v>39</v>
      </c>
      <c r="BA50" s="544" t="s">
        <v>39</v>
      </c>
      <c r="BB50" s="545">
        <v>129719</v>
      </c>
      <c r="BC50" s="546"/>
      <c r="BD50" s="301" t="s">
        <v>39</v>
      </c>
      <c r="BE50" s="302" t="s">
        <v>39</v>
      </c>
      <c r="BF50" s="545">
        <v>0</v>
      </c>
      <c r="BG50" s="546"/>
      <c r="BH50" s="301" t="s">
        <v>39</v>
      </c>
      <c r="BI50" s="302" t="s">
        <v>39</v>
      </c>
      <c r="BJ50" s="547">
        <v>83.254604967588733</v>
      </c>
      <c r="BK50" s="547"/>
      <c r="BL50" s="298">
        <v>1505.3</v>
      </c>
      <c r="BM50" s="299"/>
      <c r="BN50" s="300">
        <v>0.13565049698564463</v>
      </c>
      <c r="BO50" s="299"/>
      <c r="BP50" s="301" t="s">
        <v>39</v>
      </c>
      <c r="BQ50" s="302" t="s">
        <v>39</v>
      </c>
      <c r="BR50" s="303">
        <v>127641</v>
      </c>
      <c r="BS50" s="543"/>
      <c r="BT50" s="425" t="s">
        <v>39</v>
      </c>
      <c r="BU50" s="544" t="s">
        <v>39</v>
      </c>
      <c r="BV50" s="545">
        <v>127641</v>
      </c>
      <c r="BW50" s="546"/>
      <c r="BX50" s="301" t="s">
        <v>39</v>
      </c>
      <c r="BY50" s="302" t="s">
        <v>39</v>
      </c>
      <c r="BZ50" s="545">
        <v>0</v>
      </c>
      <c r="CA50" s="546"/>
      <c r="CB50" s="301" t="s">
        <v>39</v>
      </c>
      <c r="CC50" s="302" t="s">
        <v>39</v>
      </c>
      <c r="CD50" s="547">
        <v>84.794393144223747</v>
      </c>
      <c r="CE50" s="547"/>
      <c r="CF50" s="548">
        <f t="shared" si="6"/>
        <v>6167.2999999999993</v>
      </c>
      <c r="CG50" s="547"/>
      <c r="CH50" s="300">
        <f>CF50/44202.6</f>
        <v>0.13952346694538328</v>
      </c>
      <c r="CI50" s="549"/>
      <c r="CJ50" s="425" t="s">
        <v>39</v>
      </c>
      <c r="CK50" s="544" t="s">
        <v>39</v>
      </c>
      <c r="CL50" s="545">
        <f t="shared" si="7"/>
        <v>512613</v>
      </c>
      <c r="CM50" s="550"/>
      <c r="CN50" s="551" t="s">
        <v>39</v>
      </c>
      <c r="CO50" s="544" t="s">
        <v>39</v>
      </c>
      <c r="CP50" s="545">
        <f t="shared" si="8"/>
        <v>512613</v>
      </c>
      <c r="CQ50" s="546"/>
      <c r="CR50" s="425" t="s">
        <v>39</v>
      </c>
      <c r="CS50" s="544" t="s">
        <v>39</v>
      </c>
      <c r="CT50" s="545">
        <f t="shared" si="9"/>
        <v>0</v>
      </c>
      <c r="CU50" s="546"/>
      <c r="CV50" s="425" t="s">
        <v>39</v>
      </c>
      <c r="CW50" s="544" t="s">
        <v>39</v>
      </c>
      <c r="CX50" s="545">
        <f t="shared" si="4"/>
        <v>83.117895999870299</v>
      </c>
      <c r="CY50" s="570"/>
      <c r="CZ50" s="552"/>
      <c r="DA50" s="553"/>
      <c r="DB50" s="571"/>
      <c r="DC50" s="555"/>
      <c r="DD50" s="545"/>
      <c r="DE50" s="547"/>
      <c r="DF50" s="301"/>
      <c r="DG50" s="302"/>
      <c r="DH50" s="545"/>
      <c r="DI50" s="546"/>
      <c r="DJ50" s="301"/>
      <c r="DK50" s="302"/>
      <c r="DL50" s="545"/>
      <c r="DM50" s="546"/>
      <c r="DN50" s="301"/>
      <c r="DO50" s="302"/>
      <c r="DP50" s="545"/>
      <c r="DQ50" s="556"/>
      <c r="DR50" s="557"/>
      <c r="DS50" s="558"/>
      <c r="DT50" s="301"/>
      <c r="DU50" s="302"/>
      <c r="DV50" s="514"/>
      <c r="DW50" s="559"/>
      <c r="DX50" s="551"/>
      <c r="DY50" s="560"/>
      <c r="DZ50" s="514"/>
      <c r="EA50" s="559"/>
      <c r="EB50" s="301"/>
      <c r="EC50" s="302"/>
      <c r="ED50" s="514"/>
      <c r="EE50" s="558"/>
      <c r="EF50" s="514"/>
      <c r="EG50" s="561"/>
      <c r="EH50" s="562"/>
      <c r="EI50" s="563"/>
    </row>
    <row r="51" spans="1:139" x14ac:dyDescent="0.25">
      <c r="A51" s="990"/>
      <c r="B51" s="521"/>
      <c r="C51" s="522" t="s">
        <v>40</v>
      </c>
      <c r="D51" s="245">
        <v>142.1</v>
      </c>
      <c r="E51" s="235"/>
      <c r="F51" s="257">
        <v>6.5093907466788822E-2</v>
      </c>
      <c r="G51" s="235"/>
      <c r="H51" s="304" t="s">
        <v>39</v>
      </c>
      <c r="I51" s="237" t="s">
        <v>39</v>
      </c>
      <c r="J51" s="296">
        <v>21551</v>
      </c>
      <c r="K51" s="213"/>
      <c r="L51" s="424" t="s">
        <v>39</v>
      </c>
      <c r="M51" s="523" t="s">
        <v>39</v>
      </c>
      <c r="N51" s="524">
        <v>21551</v>
      </c>
      <c r="O51" s="525"/>
      <c r="P51" s="304" t="s">
        <v>39</v>
      </c>
      <c r="Q51" s="237" t="s">
        <v>39</v>
      </c>
      <c r="R51" s="524">
        <v>0</v>
      </c>
      <c r="S51" s="213"/>
      <c r="T51" s="304" t="s">
        <v>39</v>
      </c>
      <c r="U51" s="237" t="s">
        <v>39</v>
      </c>
      <c r="V51" s="238">
        <v>151.66080225193525</v>
      </c>
      <c r="W51" s="238"/>
      <c r="X51" s="245">
        <v>141.5</v>
      </c>
      <c r="Y51" s="235"/>
      <c r="Z51" s="257">
        <v>6.4789377289377295E-2</v>
      </c>
      <c r="AA51" s="235"/>
      <c r="AB51" s="304" t="s">
        <v>39</v>
      </c>
      <c r="AC51" s="237" t="s">
        <v>39</v>
      </c>
      <c r="AD51" s="296">
        <v>21485</v>
      </c>
      <c r="AE51" s="213"/>
      <c r="AF51" s="424" t="s">
        <v>39</v>
      </c>
      <c r="AG51" s="523" t="s">
        <v>39</v>
      </c>
      <c r="AH51" s="524">
        <v>21485</v>
      </c>
      <c r="AI51" s="525"/>
      <c r="AJ51" s="304" t="s">
        <v>39</v>
      </c>
      <c r="AK51" s="237" t="s">
        <v>39</v>
      </c>
      <c r="AL51" s="524">
        <v>0</v>
      </c>
      <c r="AM51" s="213"/>
      <c r="AN51" s="304" t="s">
        <v>39</v>
      </c>
      <c r="AO51" s="237" t="s">
        <v>39</v>
      </c>
      <c r="AP51" s="238">
        <v>151.83745583038871</v>
      </c>
      <c r="AQ51" s="238"/>
      <c r="AR51" s="245">
        <v>148.10000000000002</v>
      </c>
      <c r="AS51" s="235"/>
      <c r="AT51" s="257">
        <v>6.7074275362318844E-2</v>
      </c>
      <c r="AU51" s="235"/>
      <c r="AV51" s="304" t="s">
        <v>39</v>
      </c>
      <c r="AW51" s="237" t="s">
        <v>39</v>
      </c>
      <c r="AX51" s="296">
        <v>21351</v>
      </c>
      <c r="AY51" s="213"/>
      <c r="AZ51" s="424" t="s">
        <v>39</v>
      </c>
      <c r="BA51" s="523" t="s">
        <v>39</v>
      </c>
      <c r="BB51" s="524">
        <v>21351</v>
      </c>
      <c r="BC51" s="525"/>
      <c r="BD51" s="304" t="s">
        <v>39</v>
      </c>
      <c r="BE51" s="237" t="s">
        <v>39</v>
      </c>
      <c r="BF51" s="524">
        <v>0</v>
      </c>
      <c r="BG51" s="213"/>
      <c r="BH51" s="304" t="s">
        <v>39</v>
      </c>
      <c r="BI51" s="237" t="s">
        <v>39</v>
      </c>
      <c r="BJ51" s="238">
        <v>144.1661039837947</v>
      </c>
      <c r="BK51" s="238"/>
      <c r="BL51" s="245">
        <v>142.1</v>
      </c>
      <c r="BM51" s="235"/>
      <c r="BN51" s="257">
        <v>6.4327750113173376E-2</v>
      </c>
      <c r="BO51" s="235"/>
      <c r="BP51" s="304" t="s">
        <v>39</v>
      </c>
      <c r="BQ51" s="237" t="s">
        <v>39</v>
      </c>
      <c r="BR51" s="296">
        <v>21380</v>
      </c>
      <c r="BS51" s="213"/>
      <c r="BT51" s="424" t="s">
        <v>39</v>
      </c>
      <c r="BU51" s="523" t="s">
        <v>39</v>
      </c>
      <c r="BV51" s="524">
        <v>21380</v>
      </c>
      <c r="BW51" s="525"/>
      <c r="BX51" s="304" t="s">
        <v>39</v>
      </c>
      <c r="BY51" s="237" t="s">
        <v>39</v>
      </c>
      <c r="BZ51" s="524">
        <v>0</v>
      </c>
      <c r="CA51" s="213"/>
      <c r="CB51" s="304" t="s">
        <v>39</v>
      </c>
      <c r="CC51" s="237" t="s">
        <v>39</v>
      </c>
      <c r="CD51" s="238">
        <v>150.45742434904997</v>
      </c>
      <c r="CE51" s="238"/>
      <c r="CF51" s="526">
        <f t="shared" si="6"/>
        <v>573.80000000000007</v>
      </c>
      <c r="CG51" s="238"/>
      <c r="CH51" s="257">
        <f t="shared" si="5"/>
        <v>6.5502283105022832E-2</v>
      </c>
      <c r="CI51" s="572"/>
      <c r="CJ51" s="424" t="s">
        <v>39</v>
      </c>
      <c r="CK51" s="523" t="s">
        <v>39</v>
      </c>
      <c r="CL51" s="524">
        <f t="shared" si="7"/>
        <v>85767</v>
      </c>
      <c r="CM51" s="250"/>
      <c r="CN51" s="214" t="s">
        <v>39</v>
      </c>
      <c r="CO51" s="523" t="s">
        <v>39</v>
      </c>
      <c r="CP51" s="524">
        <f t="shared" si="8"/>
        <v>85767</v>
      </c>
      <c r="CQ51" s="213"/>
      <c r="CR51" s="424" t="s">
        <v>39</v>
      </c>
      <c r="CS51" s="523" t="s">
        <v>39</v>
      </c>
      <c r="CT51" s="524">
        <f t="shared" si="9"/>
        <v>0</v>
      </c>
      <c r="CU51" s="213"/>
      <c r="CV51" s="424" t="s">
        <v>39</v>
      </c>
      <c r="CW51" s="523" t="s">
        <v>39</v>
      </c>
      <c r="CX51" s="524">
        <f t="shared" si="4"/>
        <v>149.47194144301147</v>
      </c>
      <c r="CY51" s="246"/>
      <c r="CZ51" s="530"/>
      <c r="DA51" s="531"/>
      <c r="DB51" s="236"/>
      <c r="DC51" s="533"/>
      <c r="DD51" s="524"/>
      <c r="DE51" s="238"/>
      <c r="DF51" s="304"/>
      <c r="DG51" s="237"/>
      <c r="DH51" s="524"/>
      <c r="DI51" s="213"/>
      <c r="DJ51" s="304"/>
      <c r="DK51" s="237"/>
      <c r="DL51" s="524"/>
      <c r="DM51" s="213"/>
      <c r="DN51" s="304"/>
      <c r="DO51" s="237"/>
      <c r="DP51" s="524"/>
      <c r="DQ51" s="534"/>
      <c r="DR51" s="253"/>
      <c r="DS51" s="535"/>
      <c r="DT51" s="304"/>
      <c r="DU51" s="237"/>
      <c r="DV51" s="527"/>
      <c r="DW51" s="528"/>
      <c r="DX51" s="536"/>
      <c r="DY51" s="537"/>
      <c r="DZ51" s="527"/>
      <c r="EA51" s="528"/>
      <c r="EB51" s="304"/>
      <c r="EC51" s="237"/>
      <c r="ED51" s="527"/>
      <c r="EE51" s="535"/>
      <c r="EF51" s="527"/>
      <c r="EG51" s="538"/>
      <c r="EH51" s="309"/>
      <c r="EI51" s="539"/>
    </row>
    <row r="52" spans="1:139" x14ac:dyDescent="0.25">
      <c r="A52" s="990"/>
      <c r="B52" s="19"/>
      <c r="C52" s="522" t="s">
        <v>41</v>
      </c>
      <c r="D52" s="245">
        <v>611.70000000000005</v>
      </c>
      <c r="E52" s="235"/>
      <c r="F52" s="257">
        <v>0.28021071919377005</v>
      </c>
      <c r="G52" s="235"/>
      <c r="H52" s="304" t="s">
        <v>39</v>
      </c>
      <c r="I52" s="237" t="s">
        <v>39</v>
      </c>
      <c r="J52" s="296">
        <v>44383</v>
      </c>
      <c r="K52" s="213"/>
      <c r="L52" s="424" t="s">
        <v>39</v>
      </c>
      <c r="M52" s="523" t="s">
        <v>39</v>
      </c>
      <c r="N52" s="524">
        <v>44383</v>
      </c>
      <c r="O52" s="540"/>
      <c r="P52" s="304" t="s">
        <v>39</v>
      </c>
      <c r="Q52" s="237" t="s">
        <v>39</v>
      </c>
      <c r="R52" s="524">
        <v>0</v>
      </c>
      <c r="S52" s="213"/>
      <c r="T52" s="304" t="s">
        <v>39</v>
      </c>
      <c r="U52" s="237" t="s">
        <v>39</v>
      </c>
      <c r="V52" s="238">
        <v>72.556808893248316</v>
      </c>
      <c r="W52" s="238"/>
      <c r="X52" s="245">
        <v>615.4</v>
      </c>
      <c r="Y52" s="235"/>
      <c r="Z52" s="257">
        <v>0.28177655677655677</v>
      </c>
      <c r="AA52" s="235"/>
      <c r="AB52" s="304" t="s">
        <v>39</v>
      </c>
      <c r="AC52" s="237" t="s">
        <v>39</v>
      </c>
      <c r="AD52" s="296">
        <v>47707</v>
      </c>
      <c r="AE52" s="213"/>
      <c r="AF52" s="424" t="s">
        <v>39</v>
      </c>
      <c r="AG52" s="523" t="s">
        <v>39</v>
      </c>
      <c r="AH52" s="524">
        <v>47707</v>
      </c>
      <c r="AI52" s="540"/>
      <c r="AJ52" s="304" t="s">
        <v>39</v>
      </c>
      <c r="AK52" s="237" t="s">
        <v>39</v>
      </c>
      <c r="AL52" s="524">
        <v>0</v>
      </c>
      <c r="AM52" s="213"/>
      <c r="AN52" s="304" t="s">
        <v>39</v>
      </c>
      <c r="AO52" s="237" t="s">
        <v>39</v>
      </c>
      <c r="AP52" s="238">
        <v>77.521936951576208</v>
      </c>
      <c r="AQ52" s="238"/>
      <c r="AR52" s="245">
        <v>619.29999999999995</v>
      </c>
      <c r="AS52" s="235"/>
      <c r="AT52" s="257">
        <v>0.2804800724637681</v>
      </c>
      <c r="AU52" s="235"/>
      <c r="AV52" s="304" t="s">
        <v>39</v>
      </c>
      <c r="AW52" s="237" t="s">
        <v>39</v>
      </c>
      <c r="AX52" s="296">
        <v>46651</v>
      </c>
      <c r="AY52" s="213"/>
      <c r="AZ52" s="424" t="s">
        <v>39</v>
      </c>
      <c r="BA52" s="523" t="s">
        <v>39</v>
      </c>
      <c r="BB52" s="524">
        <v>46651</v>
      </c>
      <c r="BC52" s="540"/>
      <c r="BD52" s="304" t="s">
        <v>39</v>
      </c>
      <c r="BE52" s="237" t="s">
        <v>39</v>
      </c>
      <c r="BF52" s="524">
        <v>0</v>
      </c>
      <c r="BG52" s="213"/>
      <c r="BH52" s="304" t="s">
        <v>39</v>
      </c>
      <c r="BI52" s="237" t="s">
        <v>39</v>
      </c>
      <c r="BJ52" s="238">
        <v>75.328596802841929</v>
      </c>
      <c r="BK52" s="238"/>
      <c r="BL52" s="245">
        <v>621</v>
      </c>
      <c r="BM52" s="235"/>
      <c r="BN52" s="257">
        <v>0.2811226799456768</v>
      </c>
      <c r="BO52" s="235"/>
      <c r="BP52" s="304" t="s">
        <v>39</v>
      </c>
      <c r="BQ52" s="237" t="s">
        <v>39</v>
      </c>
      <c r="BR52" s="296">
        <v>46030</v>
      </c>
      <c r="BS52" s="213"/>
      <c r="BT52" s="424" t="s">
        <v>39</v>
      </c>
      <c r="BU52" s="523" t="s">
        <v>39</v>
      </c>
      <c r="BV52" s="524">
        <v>46030</v>
      </c>
      <c r="BW52" s="540"/>
      <c r="BX52" s="304" t="s">
        <v>39</v>
      </c>
      <c r="BY52" s="237" t="s">
        <v>39</v>
      </c>
      <c r="BZ52" s="524">
        <v>0</v>
      </c>
      <c r="CA52" s="213"/>
      <c r="CB52" s="304" t="s">
        <v>39</v>
      </c>
      <c r="CC52" s="237" t="s">
        <v>39</v>
      </c>
      <c r="CD52" s="238">
        <v>74.12238325281804</v>
      </c>
      <c r="CE52" s="238"/>
      <c r="CF52" s="526">
        <f t="shared" si="6"/>
        <v>2467.3999999999996</v>
      </c>
      <c r="CG52" s="238"/>
      <c r="CH52" s="257">
        <f t="shared" si="5"/>
        <v>0.28166666666666662</v>
      </c>
      <c r="CI52" s="572"/>
      <c r="CJ52" s="424" t="s">
        <v>39</v>
      </c>
      <c r="CK52" s="523" t="s">
        <v>39</v>
      </c>
      <c r="CL52" s="524">
        <f t="shared" si="7"/>
        <v>184771</v>
      </c>
      <c r="CM52" s="250"/>
      <c r="CN52" s="214" t="s">
        <v>39</v>
      </c>
      <c r="CO52" s="523" t="s">
        <v>39</v>
      </c>
      <c r="CP52" s="524">
        <f t="shared" si="8"/>
        <v>184771</v>
      </c>
      <c r="CQ52" s="213"/>
      <c r="CR52" s="424" t="s">
        <v>39</v>
      </c>
      <c r="CS52" s="523" t="s">
        <v>39</v>
      </c>
      <c r="CT52" s="524">
        <f t="shared" si="9"/>
        <v>0</v>
      </c>
      <c r="CU52" s="213"/>
      <c r="CV52" s="424" t="s">
        <v>39</v>
      </c>
      <c r="CW52" s="523" t="s">
        <v>39</v>
      </c>
      <c r="CX52" s="524">
        <f t="shared" si="4"/>
        <v>74.884899084056102</v>
      </c>
      <c r="CY52" s="246"/>
      <c r="CZ52" s="530"/>
      <c r="DA52" s="531"/>
      <c r="DB52" s="236"/>
      <c r="DC52" s="533"/>
      <c r="DD52" s="524"/>
      <c r="DE52" s="238"/>
      <c r="DF52" s="304"/>
      <c r="DG52" s="237"/>
      <c r="DH52" s="524"/>
      <c r="DI52" s="213"/>
      <c r="DJ52" s="304"/>
      <c r="DK52" s="237"/>
      <c r="DL52" s="524"/>
      <c r="DM52" s="213"/>
      <c r="DN52" s="304"/>
      <c r="DO52" s="237"/>
      <c r="DP52" s="524"/>
      <c r="DQ52" s="534"/>
      <c r="DR52" s="253"/>
      <c r="DS52" s="535"/>
      <c r="DT52" s="304"/>
      <c r="DU52" s="237"/>
      <c r="DV52" s="527"/>
      <c r="DW52" s="528"/>
      <c r="DX52" s="536"/>
      <c r="DY52" s="537"/>
      <c r="DZ52" s="527"/>
      <c r="EA52" s="528"/>
      <c r="EB52" s="304"/>
      <c r="EC52" s="237"/>
      <c r="ED52" s="527"/>
      <c r="EE52" s="535"/>
      <c r="EF52" s="527"/>
      <c r="EG52" s="538"/>
      <c r="EH52" s="309"/>
      <c r="EI52" s="539"/>
    </row>
    <row r="53" spans="1:139" s="209" customFormat="1" x14ac:dyDescent="0.25">
      <c r="A53" s="990"/>
      <c r="B53" s="23"/>
      <c r="C53" s="542" t="s">
        <v>42</v>
      </c>
      <c r="D53" s="245">
        <v>185</v>
      </c>
      <c r="E53" s="235"/>
      <c r="F53" s="257">
        <v>8.4745762711864403E-2</v>
      </c>
      <c r="G53" s="235"/>
      <c r="H53" s="304" t="s">
        <v>39</v>
      </c>
      <c r="I53" s="237" t="s">
        <v>39</v>
      </c>
      <c r="J53" s="296">
        <v>35538</v>
      </c>
      <c r="K53" s="213"/>
      <c r="L53" s="424" t="s">
        <v>39</v>
      </c>
      <c r="M53" s="523" t="s">
        <v>39</v>
      </c>
      <c r="N53" s="524">
        <v>35538</v>
      </c>
      <c r="O53" s="213"/>
      <c r="P53" s="304" t="s">
        <v>39</v>
      </c>
      <c r="Q53" s="237" t="s">
        <v>39</v>
      </c>
      <c r="R53" s="524">
        <v>0</v>
      </c>
      <c r="S53" s="213"/>
      <c r="T53" s="304" t="s">
        <v>39</v>
      </c>
      <c r="U53" s="237" t="s">
        <v>39</v>
      </c>
      <c r="V53" s="238">
        <v>192.0972972972973</v>
      </c>
      <c r="W53" s="238"/>
      <c r="X53" s="245">
        <v>177.5</v>
      </c>
      <c r="Y53" s="235"/>
      <c r="Z53" s="257">
        <v>8.1272893772893776E-2</v>
      </c>
      <c r="AA53" s="235"/>
      <c r="AB53" s="304" t="s">
        <v>39</v>
      </c>
      <c r="AC53" s="237" t="s">
        <v>39</v>
      </c>
      <c r="AD53" s="296">
        <v>36051</v>
      </c>
      <c r="AE53" s="213"/>
      <c r="AF53" s="424" t="s">
        <v>39</v>
      </c>
      <c r="AG53" s="523" t="s">
        <v>39</v>
      </c>
      <c r="AH53" s="524">
        <v>36051</v>
      </c>
      <c r="AI53" s="213"/>
      <c r="AJ53" s="304" t="s">
        <v>39</v>
      </c>
      <c r="AK53" s="237" t="s">
        <v>39</v>
      </c>
      <c r="AL53" s="524">
        <v>0</v>
      </c>
      <c r="AM53" s="213"/>
      <c r="AN53" s="304" t="s">
        <v>39</v>
      </c>
      <c r="AO53" s="237" t="s">
        <v>39</v>
      </c>
      <c r="AP53" s="238">
        <v>203.10422535211268</v>
      </c>
      <c r="AQ53" s="238"/>
      <c r="AR53" s="245">
        <v>140.19999999999999</v>
      </c>
      <c r="AS53" s="235"/>
      <c r="AT53" s="257">
        <v>6.3496376811594202E-2</v>
      </c>
      <c r="AU53" s="235"/>
      <c r="AV53" s="304" t="s">
        <v>39</v>
      </c>
      <c r="AW53" s="237" t="s">
        <v>39</v>
      </c>
      <c r="AX53" s="296">
        <v>37492</v>
      </c>
      <c r="AY53" s="213"/>
      <c r="AZ53" s="424" t="s">
        <v>39</v>
      </c>
      <c r="BA53" s="523" t="s">
        <v>39</v>
      </c>
      <c r="BB53" s="524">
        <v>37492</v>
      </c>
      <c r="BC53" s="213"/>
      <c r="BD53" s="304" t="s">
        <v>39</v>
      </c>
      <c r="BE53" s="237" t="s">
        <v>39</v>
      </c>
      <c r="BF53" s="524">
        <v>0</v>
      </c>
      <c r="BG53" s="213"/>
      <c r="BH53" s="304" t="s">
        <v>39</v>
      </c>
      <c r="BI53" s="237" t="s">
        <v>39</v>
      </c>
      <c r="BJ53" s="238">
        <v>267.41797432239662</v>
      </c>
      <c r="BK53" s="238"/>
      <c r="BL53" s="245">
        <v>178.7</v>
      </c>
      <c r="BM53" s="235"/>
      <c r="BN53" s="257">
        <v>8.0896333182435484E-2</v>
      </c>
      <c r="BO53" s="235"/>
      <c r="BP53" s="304" t="s">
        <v>39</v>
      </c>
      <c r="BQ53" s="237" t="s">
        <v>39</v>
      </c>
      <c r="BR53" s="296">
        <v>36033</v>
      </c>
      <c r="BS53" s="213"/>
      <c r="BT53" s="424" t="s">
        <v>39</v>
      </c>
      <c r="BU53" s="523" t="s">
        <v>39</v>
      </c>
      <c r="BV53" s="524">
        <v>36033</v>
      </c>
      <c r="BW53" s="213"/>
      <c r="BX53" s="304" t="s">
        <v>39</v>
      </c>
      <c r="BY53" s="237" t="s">
        <v>39</v>
      </c>
      <c r="BZ53" s="524">
        <v>0</v>
      </c>
      <c r="CA53" s="213"/>
      <c r="CB53" s="304" t="s">
        <v>39</v>
      </c>
      <c r="CC53" s="237" t="s">
        <v>39</v>
      </c>
      <c r="CD53" s="238">
        <v>201.63961947397874</v>
      </c>
      <c r="CE53" s="238"/>
      <c r="CF53" s="526">
        <f t="shared" si="6"/>
        <v>681.4</v>
      </c>
      <c r="CG53" s="238"/>
      <c r="CH53" s="257">
        <f t="shared" si="5"/>
        <v>7.7785388127853877E-2</v>
      </c>
      <c r="CI53" s="239"/>
      <c r="CJ53" s="424" t="s">
        <v>39</v>
      </c>
      <c r="CK53" s="523" t="s">
        <v>39</v>
      </c>
      <c r="CL53" s="524">
        <f t="shared" si="7"/>
        <v>145114</v>
      </c>
      <c r="CM53" s="250"/>
      <c r="CN53" s="214" t="s">
        <v>39</v>
      </c>
      <c r="CO53" s="523" t="s">
        <v>39</v>
      </c>
      <c r="CP53" s="524">
        <f t="shared" si="8"/>
        <v>145114</v>
      </c>
      <c r="CQ53" s="213"/>
      <c r="CR53" s="424" t="s">
        <v>39</v>
      </c>
      <c r="CS53" s="523" t="s">
        <v>39</v>
      </c>
      <c r="CT53" s="524">
        <f t="shared" si="9"/>
        <v>0</v>
      </c>
      <c r="CU53" s="213"/>
      <c r="CV53" s="424" t="s">
        <v>39</v>
      </c>
      <c r="CW53" s="523" t="s">
        <v>39</v>
      </c>
      <c r="CX53" s="524">
        <f t="shared" si="4"/>
        <v>212.96448488406224</v>
      </c>
      <c r="CY53" s="569"/>
      <c r="CZ53" s="530"/>
      <c r="DA53" s="531"/>
      <c r="DB53" s="236"/>
      <c r="DC53" s="533"/>
      <c r="DD53" s="524"/>
      <c r="DE53" s="238"/>
      <c r="DF53" s="304"/>
      <c r="DG53" s="237"/>
      <c r="DH53" s="524"/>
      <c r="DI53" s="213"/>
      <c r="DJ53" s="304"/>
      <c r="DK53" s="237"/>
      <c r="DL53" s="524"/>
      <c r="DM53" s="213"/>
      <c r="DN53" s="304"/>
      <c r="DO53" s="237"/>
      <c r="DP53" s="524"/>
      <c r="DQ53" s="534"/>
      <c r="DR53" s="253"/>
      <c r="DS53" s="535"/>
      <c r="DT53" s="304"/>
      <c r="DU53" s="237"/>
      <c r="DV53" s="527"/>
      <c r="DW53" s="528"/>
      <c r="DX53" s="536"/>
      <c r="DY53" s="537"/>
      <c r="DZ53" s="527"/>
      <c r="EA53" s="528"/>
      <c r="EB53" s="304"/>
      <c r="EC53" s="237"/>
      <c r="ED53" s="527"/>
      <c r="EE53" s="535"/>
      <c r="EF53" s="255"/>
      <c r="EG53" s="575"/>
      <c r="EH53" s="296"/>
      <c r="EI53" s="260"/>
    </row>
    <row r="54" spans="1:139" s="209" customFormat="1" x14ac:dyDescent="0.25">
      <c r="A54" s="990"/>
      <c r="B54" s="23"/>
      <c r="C54" s="542" t="s">
        <v>43</v>
      </c>
      <c r="D54" s="245">
        <v>72.099999999999994</v>
      </c>
      <c r="E54" s="235"/>
      <c r="F54" s="257">
        <v>3.3027943197434718E-2</v>
      </c>
      <c r="G54" s="235"/>
      <c r="H54" s="304" t="s">
        <v>39</v>
      </c>
      <c r="I54" s="237" t="s">
        <v>39</v>
      </c>
      <c r="J54" s="296">
        <v>6306</v>
      </c>
      <c r="K54" s="213"/>
      <c r="L54" s="424" t="s">
        <v>39</v>
      </c>
      <c r="M54" s="523" t="s">
        <v>39</v>
      </c>
      <c r="N54" s="524">
        <v>6306</v>
      </c>
      <c r="O54" s="213"/>
      <c r="P54" s="304" t="s">
        <v>39</v>
      </c>
      <c r="Q54" s="237" t="s">
        <v>39</v>
      </c>
      <c r="R54" s="524">
        <v>0</v>
      </c>
      <c r="S54" s="213"/>
      <c r="T54" s="304" t="s">
        <v>39</v>
      </c>
      <c r="U54" s="237" t="s">
        <v>39</v>
      </c>
      <c r="V54" s="238">
        <v>87.461858529819708</v>
      </c>
      <c r="W54" s="238"/>
      <c r="X54" s="245">
        <v>72.599999999999994</v>
      </c>
      <c r="Y54" s="235"/>
      <c r="Z54" s="257">
        <v>3.3241758241758242E-2</v>
      </c>
      <c r="AA54" s="235"/>
      <c r="AB54" s="304" t="s">
        <v>39</v>
      </c>
      <c r="AC54" s="237" t="s">
        <v>39</v>
      </c>
      <c r="AD54" s="296">
        <v>6437</v>
      </c>
      <c r="AE54" s="213"/>
      <c r="AF54" s="424" t="s">
        <v>39</v>
      </c>
      <c r="AG54" s="523" t="s">
        <v>39</v>
      </c>
      <c r="AH54" s="524">
        <v>6437</v>
      </c>
      <c r="AI54" s="213"/>
      <c r="AJ54" s="304" t="s">
        <v>39</v>
      </c>
      <c r="AK54" s="237" t="s">
        <v>39</v>
      </c>
      <c r="AL54" s="524">
        <v>0</v>
      </c>
      <c r="AM54" s="213"/>
      <c r="AN54" s="304" t="s">
        <v>39</v>
      </c>
      <c r="AO54" s="237" t="s">
        <v>39</v>
      </c>
      <c r="AP54" s="238">
        <v>88.663911845730041</v>
      </c>
      <c r="AQ54" s="238"/>
      <c r="AR54" s="245">
        <v>72.5</v>
      </c>
      <c r="AS54" s="235"/>
      <c r="AT54" s="257">
        <v>3.2835144927536232E-2</v>
      </c>
      <c r="AU54" s="235"/>
      <c r="AV54" s="304" t="s">
        <v>39</v>
      </c>
      <c r="AW54" s="237" t="s">
        <v>39</v>
      </c>
      <c r="AX54" s="296">
        <v>6387</v>
      </c>
      <c r="AY54" s="213"/>
      <c r="AZ54" s="424" t="s">
        <v>39</v>
      </c>
      <c r="BA54" s="523" t="s">
        <v>39</v>
      </c>
      <c r="BB54" s="524">
        <v>6387</v>
      </c>
      <c r="BC54" s="213"/>
      <c r="BD54" s="304" t="s">
        <v>39</v>
      </c>
      <c r="BE54" s="237" t="s">
        <v>39</v>
      </c>
      <c r="BF54" s="524">
        <v>0</v>
      </c>
      <c r="BG54" s="213"/>
      <c r="BH54" s="304" t="s">
        <v>39</v>
      </c>
      <c r="BI54" s="237" t="s">
        <v>39</v>
      </c>
      <c r="BJ54" s="238">
        <v>88.096551724137925</v>
      </c>
      <c r="BK54" s="238"/>
      <c r="BL54" s="245">
        <v>73</v>
      </c>
      <c r="BM54" s="235"/>
      <c r="BN54" s="257">
        <v>3.3046627433227706E-2</v>
      </c>
      <c r="BO54" s="235"/>
      <c r="BP54" s="304" t="s">
        <v>39</v>
      </c>
      <c r="BQ54" s="237" t="s">
        <v>39</v>
      </c>
      <c r="BR54" s="296">
        <v>6460</v>
      </c>
      <c r="BS54" s="213"/>
      <c r="BT54" s="424" t="s">
        <v>39</v>
      </c>
      <c r="BU54" s="523" t="s">
        <v>39</v>
      </c>
      <c r="BV54" s="524">
        <v>6460</v>
      </c>
      <c r="BW54" s="213"/>
      <c r="BX54" s="304" t="s">
        <v>39</v>
      </c>
      <c r="BY54" s="237" t="s">
        <v>39</v>
      </c>
      <c r="BZ54" s="524">
        <v>0</v>
      </c>
      <c r="CA54" s="213"/>
      <c r="CB54" s="304" t="s">
        <v>39</v>
      </c>
      <c r="CC54" s="237" t="s">
        <v>39</v>
      </c>
      <c r="CD54" s="238">
        <v>88.493150684931507</v>
      </c>
      <c r="CE54" s="238"/>
      <c r="CF54" s="526">
        <f t="shared" si="6"/>
        <v>290.2</v>
      </c>
      <c r="CG54" s="238"/>
      <c r="CH54" s="257">
        <f t="shared" si="5"/>
        <v>3.3127853881278535E-2</v>
      </c>
      <c r="CI54" s="239"/>
      <c r="CJ54" s="424" t="s">
        <v>39</v>
      </c>
      <c r="CK54" s="523" t="s">
        <v>39</v>
      </c>
      <c r="CL54" s="524">
        <f t="shared" si="7"/>
        <v>25590</v>
      </c>
      <c r="CM54" s="250"/>
      <c r="CN54" s="214" t="s">
        <v>39</v>
      </c>
      <c r="CO54" s="523" t="s">
        <v>39</v>
      </c>
      <c r="CP54" s="524">
        <f t="shared" si="8"/>
        <v>25590</v>
      </c>
      <c r="CQ54" s="213"/>
      <c r="CR54" s="424" t="s">
        <v>39</v>
      </c>
      <c r="CS54" s="523" t="s">
        <v>39</v>
      </c>
      <c r="CT54" s="524">
        <f t="shared" si="9"/>
        <v>0</v>
      </c>
      <c r="CU54" s="213"/>
      <c r="CV54" s="424" t="s">
        <v>39</v>
      </c>
      <c r="CW54" s="523" t="s">
        <v>39</v>
      </c>
      <c r="CX54" s="524">
        <f t="shared" si="4"/>
        <v>88.180565127498284</v>
      </c>
      <c r="CY54" s="569"/>
      <c r="CZ54" s="530"/>
      <c r="DA54" s="531"/>
      <c r="DB54" s="236"/>
      <c r="DC54" s="533"/>
      <c r="DD54" s="524"/>
      <c r="DE54" s="238"/>
      <c r="DF54" s="304"/>
      <c r="DG54" s="237"/>
      <c r="DH54" s="524"/>
      <c r="DI54" s="213"/>
      <c r="DJ54" s="304"/>
      <c r="DK54" s="237"/>
      <c r="DL54" s="524"/>
      <c r="DM54" s="213"/>
      <c r="DN54" s="304"/>
      <c r="DO54" s="237"/>
      <c r="DP54" s="524"/>
      <c r="DQ54" s="534"/>
      <c r="DR54" s="253"/>
      <c r="DS54" s="535"/>
      <c r="DT54" s="304"/>
      <c r="DU54" s="237"/>
      <c r="DV54" s="527"/>
      <c r="DW54" s="528"/>
      <c r="DX54" s="536"/>
      <c r="DY54" s="537"/>
      <c r="DZ54" s="527"/>
      <c r="EA54" s="528"/>
      <c r="EB54" s="304"/>
      <c r="EC54" s="237"/>
      <c r="ED54" s="527"/>
      <c r="EE54" s="535"/>
      <c r="EF54" s="255"/>
      <c r="EG54" s="575"/>
      <c r="EH54" s="296"/>
      <c r="EI54" s="260"/>
    </row>
    <row r="55" spans="1:139" x14ac:dyDescent="0.25">
      <c r="A55" s="990"/>
      <c r="B55" s="20"/>
      <c r="C55" s="522" t="s">
        <v>44</v>
      </c>
      <c r="D55" s="245">
        <v>551.79999999999995</v>
      </c>
      <c r="E55" s="235"/>
      <c r="F55" s="257">
        <v>0.25277141548327986</v>
      </c>
      <c r="G55" s="235"/>
      <c r="H55" s="304" t="s">
        <v>39</v>
      </c>
      <c r="I55" s="237" t="s">
        <v>39</v>
      </c>
      <c r="J55" s="296">
        <v>18433</v>
      </c>
      <c r="K55" s="213"/>
      <c r="L55" s="424" t="s">
        <v>39</v>
      </c>
      <c r="M55" s="523" t="s">
        <v>39</v>
      </c>
      <c r="N55" s="524">
        <v>18433</v>
      </c>
      <c r="O55" s="540"/>
      <c r="P55" s="304" t="s">
        <v>39</v>
      </c>
      <c r="Q55" s="237" t="s">
        <v>39</v>
      </c>
      <c r="R55" s="524">
        <v>0</v>
      </c>
      <c r="S55" s="213"/>
      <c r="T55" s="304" t="s">
        <v>39</v>
      </c>
      <c r="U55" s="237" t="s">
        <v>39</v>
      </c>
      <c r="V55" s="238">
        <v>33.405219282348682</v>
      </c>
      <c r="W55" s="238"/>
      <c r="X55" s="245">
        <v>534.20000000000005</v>
      </c>
      <c r="Y55" s="235"/>
      <c r="Z55" s="257">
        <v>0.24459706959706962</v>
      </c>
      <c r="AA55" s="235"/>
      <c r="AB55" s="304" t="s">
        <v>39</v>
      </c>
      <c r="AC55" s="237" t="s">
        <v>39</v>
      </c>
      <c r="AD55" s="296">
        <v>17362</v>
      </c>
      <c r="AE55" s="213"/>
      <c r="AF55" s="424" t="s">
        <v>39</v>
      </c>
      <c r="AG55" s="523" t="s">
        <v>39</v>
      </c>
      <c r="AH55" s="524">
        <v>17362</v>
      </c>
      <c r="AI55" s="540"/>
      <c r="AJ55" s="304" t="s">
        <v>39</v>
      </c>
      <c r="AK55" s="237" t="s">
        <v>39</v>
      </c>
      <c r="AL55" s="524">
        <v>0</v>
      </c>
      <c r="AM55" s="213"/>
      <c r="AN55" s="304" t="s">
        <v>39</v>
      </c>
      <c r="AO55" s="237" t="s">
        <v>39</v>
      </c>
      <c r="AP55" s="238">
        <v>32.500935979034068</v>
      </c>
      <c r="AQ55" s="238"/>
      <c r="AR55" s="245">
        <v>578</v>
      </c>
      <c r="AS55" s="235"/>
      <c r="AT55" s="257">
        <v>0.26177536231884058</v>
      </c>
      <c r="AU55" s="235"/>
      <c r="AV55" s="304" t="s">
        <v>39</v>
      </c>
      <c r="AW55" s="237" t="s">
        <v>39</v>
      </c>
      <c r="AX55" s="296">
        <v>17838</v>
      </c>
      <c r="AY55" s="213"/>
      <c r="AZ55" s="424" t="s">
        <v>39</v>
      </c>
      <c r="BA55" s="523" t="s">
        <v>39</v>
      </c>
      <c r="BB55" s="524">
        <v>17838</v>
      </c>
      <c r="BC55" s="540"/>
      <c r="BD55" s="304" t="s">
        <v>39</v>
      </c>
      <c r="BE55" s="237" t="s">
        <v>39</v>
      </c>
      <c r="BF55" s="524">
        <v>0</v>
      </c>
      <c r="BG55" s="213"/>
      <c r="BH55" s="304" t="s">
        <v>39</v>
      </c>
      <c r="BI55" s="237" t="s">
        <v>39</v>
      </c>
      <c r="BJ55" s="238">
        <v>30.86159169550173</v>
      </c>
      <c r="BK55" s="238"/>
      <c r="BL55" s="245">
        <v>490.5</v>
      </c>
      <c r="BM55" s="235"/>
      <c r="BN55" s="257">
        <v>0.22204617473970123</v>
      </c>
      <c r="BO55" s="235"/>
      <c r="BP55" s="304" t="s">
        <v>39</v>
      </c>
      <c r="BQ55" s="237" t="s">
        <v>39</v>
      </c>
      <c r="BR55" s="296">
        <v>17738</v>
      </c>
      <c r="BS55" s="213"/>
      <c r="BT55" s="424" t="s">
        <v>39</v>
      </c>
      <c r="BU55" s="523" t="s">
        <v>39</v>
      </c>
      <c r="BV55" s="524">
        <v>17738</v>
      </c>
      <c r="BW55" s="540"/>
      <c r="BX55" s="304" t="s">
        <v>39</v>
      </c>
      <c r="BY55" s="237" t="s">
        <v>39</v>
      </c>
      <c r="BZ55" s="524">
        <v>0</v>
      </c>
      <c r="CA55" s="213"/>
      <c r="CB55" s="304" t="s">
        <v>39</v>
      </c>
      <c r="CC55" s="237" t="s">
        <v>39</v>
      </c>
      <c r="CD55" s="238">
        <v>36.163098878695209</v>
      </c>
      <c r="CE55" s="238"/>
      <c r="CF55" s="526">
        <f t="shared" si="6"/>
        <v>2154.5</v>
      </c>
      <c r="CG55" s="238"/>
      <c r="CH55" s="257">
        <f t="shared" si="5"/>
        <v>0.24594748858447488</v>
      </c>
      <c r="CI55" s="572"/>
      <c r="CJ55" s="424" t="s">
        <v>39</v>
      </c>
      <c r="CK55" s="523" t="s">
        <v>39</v>
      </c>
      <c r="CL55" s="524">
        <f t="shared" si="7"/>
        <v>71371</v>
      </c>
      <c r="CM55" s="250"/>
      <c r="CN55" s="214" t="s">
        <v>39</v>
      </c>
      <c r="CO55" s="523" t="s">
        <v>39</v>
      </c>
      <c r="CP55" s="524">
        <f t="shared" si="8"/>
        <v>71371</v>
      </c>
      <c r="CQ55" s="213"/>
      <c r="CR55" s="424" t="s">
        <v>39</v>
      </c>
      <c r="CS55" s="523" t="s">
        <v>39</v>
      </c>
      <c r="CT55" s="524">
        <f t="shared" si="9"/>
        <v>0</v>
      </c>
      <c r="CU55" s="213"/>
      <c r="CV55" s="424" t="s">
        <v>39</v>
      </c>
      <c r="CW55" s="523" t="s">
        <v>39</v>
      </c>
      <c r="CX55" s="524">
        <f t="shared" si="4"/>
        <v>33.12647946159202</v>
      </c>
      <c r="CY55" s="246"/>
      <c r="CZ55" s="530"/>
      <c r="DA55" s="531"/>
      <c r="DB55" s="236"/>
      <c r="DC55" s="533"/>
      <c r="DD55" s="524"/>
      <c r="DE55" s="238"/>
      <c r="DF55" s="304"/>
      <c r="DG55" s="237"/>
      <c r="DH55" s="524"/>
      <c r="DI55" s="213"/>
      <c r="DJ55" s="304"/>
      <c r="DK55" s="237"/>
      <c r="DL55" s="524"/>
      <c r="DM55" s="213"/>
      <c r="DN55" s="304"/>
      <c r="DO55" s="237"/>
      <c r="DP55" s="524"/>
      <c r="DQ55" s="534"/>
      <c r="DR55" s="253"/>
      <c r="DS55" s="535"/>
      <c r="DT55" s="304"/>
      <c r="DU55" s="237"/>
      <c r="DV55" s="527"/>
      <c r="DW55" s="528"/>
      <c r="DX55" s="536"/>
      <c r="DY55" s="537"/>
      <c r="DZ55" s="527"/>
      <c r="EA55" s="528"/>
      <c r="EB55" s="304"/>
      <c r="EC55" s="237"/>
      <c r="ED55" s="527"/>
      <c r="EE55" s="535"/>
      <c r="EF55" s="255"/>
      <c r="EG55" s="575"/>
      <c r="EH55" s="309"/>
      <c r="EI55" s="539"/>
    </row>
    <row r="56" spans="1:139" x14ac:dyDescent="0.25">
      <c r="A56" s="990"/>
      <c r="B56" s="1047" t="s">
        <v>53</v>
      </c>
      <c r="C56" s="1048"/>
      <c r="D56" s="298">
        <v>4716.8</v>
      </c>
      <c r="E56" s="299"/>
      <c r="F56" s="300">
        <v>0.42892087770189785</v>
      </c>
      <c r="G56" s="299"/>
      <c r="H56" s="301" t="s">
        <v>39</v>
      </c>
      <c r="I56" s="302" t="s">
        <v>39</v>
      </c>
      <c r="J56" s="303">
        <v>94414</v>
      </c>
      <c r="K56" s="543"/>
      <c r="L56" s="425" t="s">
        <v>39</v>
      </c>
      <c r="M56" s="544" t="s">
        <v>39</v>
      </c>
      <c r="N56" s="545">
        <v>94414</v>
      </c>
      <c r="O56" s="546"/>
      <c r="P56" s="301" t="s">
        <v>39</v>
      </c>
      <c r="Q56" s="302" t="s">
        <v>39</v>
      </c>
      <c r="R56" s="545">
        <v>0</v>
      </c>
      <c r="S56" s="546"/>
      <c r="T56" s="301" t="s">
        <v>39</v>
      </c>
      <c r="U56" s="302" t="s">
        <v>39</v>
      </c>
      <c r="V56" s="547">
        <v>20.016536635006783</v>
      </c>
      <c r="W56" s="547"/>
      <c r="X56" s="298">
        <v>4630.8999999999996</v>
      </c>
      <c r="Y56" s="299"/>
      <c r="Z56" s="300">
        <v>0.4209182050373117</v>
      </c>
      <c r="AA56" s="299"/>
      <c r="AB56" s="301" t="s">
        <v>39</v>
      </c>
      <c r="AC56" s="302" t="s">
        <v>39</v>
      </c>
      <c r="AD56" s="303">
        <v>101596</v>
      </c>
      <c r="AE56" s="543"/>
      <c r="AF56" s="425" t="s">
        <v>39</v>
      </c>
      <c r="AG56" s="544" t="s">
        <v>39</v>
      </c>
      <c r="AH56" s="545">
        <v>101596</v>
      </c>
      <c r="AI56" s="546"/>
      <c r="AJ56" s="301" t="s">
        <v>39</v>
      </c>
      <c r="AK56" s="302" t="s">
        <v>39</v>
      </c>
      <c r="AL56" s="545">
        <v>0</v>
      </c>
      <c r="AM56" s="546"/>
      <c r="AN56" s="301" t="s">
        <v>39</v>
      </c>
      <c r="AO56" s="302" t="s">
        <v>39</v>
      </c>
      <c r="AP56" s="547">
        <v>21.938716016325124</v>
      </c>
      <c r="AQ56" s="547"/>
      <c r="AR56" s="298">
        <v>4349.6000000000004</v>
      </c>
      <c r="AS56" s="299"/>
      <c r="AT56" s="300">
        <v>0.39161242110759981</v>
      </c>
      <c r="AU56" s="299"/>
      <c r="AV56" s="301" t="s">
        <v>39</v>
      </c>
      <c r="AW56" s="302" t="s">
        <v>39</v>
      </c>
      <c r="AX56" s="303">
        <v>98481</v>
      </c>
      <c r="AY56" s="543"/>
      <c r="AZ56" s="425" t="s">
        <v>39</v>
      </c>
      <c r="BA56" s="544" t="s">
        <v>39</v>
      </c>
      <c r="BB56" s="545">
        <v>98481</v>
      </c>
      <c r="BC56" s="546"/>
      <c r="BD56" s="301" t="s">
        <v>39</v>
      </c>
      <c r="BE56" s="302" t="s">
        <v>39</v>
      </c>
      <c r="BF56" s="545">
        <v>0</v>
      </c>
      <c r="BG56" s="546"/>
      <c r="BH56" s="301" t="s">
        <v>39</v>
      </c>
      <c r="BI56" s="302" t="s">
        <v>39</v>
      </c>
      <c r="BJ56" s="547">
        <v>22.641392311936727</v>
      </c>
      <c r="BK56" s="547"/>
      <c r="BL56" s="298">
        <v>4749.2</v>
      </c>
      <c r="BM56" s="299"/>
      <c r="BN56" s="300">
        <v>0.42797538051167444</v>
      </c>
      <c r="BO56" s="299"/>
      <c r="BP56" s="301" t="s">
        <v>39</v>
      </c>
      <c r="BQ56" s="302" t="s">
        <v>39</v>
      </c>
      <c r="BR56" s="303">
        <v>99345</v>
      </c>
      <c r="BS56" s="543"/>
      <c r="BT56" s="425" t="s">
        <v>39</v>
      </c>
      <c r="BU56" s="544" t="s">
        <v>39</v>
      </c>
      <c r="BV56" s="545">
        <v>99345</v>
      </c>
      <c r="BW56" s="546"/>
      <c r="BX56" s="301" t="s">
        <v>39</v>
      </c>
      <c r="BY56" s="302" t="s">
        <v>39</v>
      </c>
      <c r="BZ56" s="545">
        <v>0</v>
      </c>
      <c r="CA56" s="546"/>
      <c r="CB56" s="301" t="s">
        <v>39</v>
      </c>
      <c r="CC56" s="302" t="s">
        <v>39</v>
      </c>
      <c r="CD56" s="547">
        <v>20.918259917459782</v>
      </c>
      <c r="CE56" s="547"/>
      <c r="CF56" s="548">
        <f t="shared" si="6"/>
        <v>18446.5</v>
      </c>
      <c r="CG56" s="547"/>
      <c r="CH56" s="300">
        <f>CF56/44202.6</f>
        <v>0.41731708089569391</v>
      </c>
      <c r="CI56" s="549"/>
      <c r="CJ56" s="425" t="s">
        <v>39</v>
      </c>
      <c r="CK56" s="544" t="s">
        <v>39</v>
      </c>
      <c r="CL56" s="545">
        <f t="shared" si="7"/>
        <v>393836</v>
      </c>
      <c r="CM56" s="550"/>
      <c r="CN56" s="551" t="s">
        <v>39</v>
      </c>
      <c r="CO56" s="544" t="s">
        <v>39</v>
      </c>
      <c r="CP56" s="545">
        <f t="shared" si="8"/>
        <v>393836</v>
      </c>
      <c r="CQ56" s="546"/>
      <c r="CR56" s="425" t="s">
        <v>39</v>
      </c>
      <c r="CS56" s="544" t="s">
        <v>39</v>
      </c>
      <c r="CT56" s="545">
        <f t="shared" si="9"/>
        <v>0</v>
      </c>
      <c r="CU56" s="546"/>
      <c r="CV56" s="425" t="s">
        <v>39</v>
      </c>
      <c r="CW56" s="544" t="s">
        <v>39</v>
      </c>
      <c r="CX56" s="545">
        <f t="shared" si="4"/>
        <v>21.350174829913534</v>
      </c>
      <c r="CY56" s="570"/>
      <c r="CZ56" s="552"/>
      <c r="DA56" s="553"/>
      <c r="DB56" s="571"/>
      <c r="DC56" s="555"/>
      <c r="DD56" s="545"/>
      <c r="DE56" s="547"/>
      <c r="DF56" s="301"/>
      <c r="DG56" s="302"/>
      <c r="DH56" s="545"/>
      <c r="DI56" s="546"/>
      <c r="DJ56" s="301"/>
      <c r="DK56" s="302"/>
      <c r="DL56" s="545"/>
      <c r="DM56" s="546"/>
      <c r="DN56" s="301"/>
      <c r="DO56" s="302"/>
      <c r="DP56" s="545"/>
      <c r="DQ56" s="556"/>
      <c r="DR56" s="557"/>
      <c r="DS56" s="558"/>
      <c r="DT56" s="301"/>
      <c r="DU56" s="302"/>
      <c r="DV56" s="514"/>
      <c r="DW56" s="559"/>
      <c r="DX56" s="551"/>
      <c r="DY56" s="560"/>
      <c r="DZ56" s="514"/>
      <c r="EA56" s="559"/>
      <c r="EB56" s="301"/>
      <c r="EC56" s="302"/>
      <c r="ED56" s="514"/>
      <c r="EE56" s="558"/>
      <c r="EF56" s="425"/>
      <c r="EG56" s="576"/>
      <c r="EH56" s="562"/>
      <c r="EI56" s="563"/>
    </row>
    <row r="57" spans="1:139" x14ac:dyDescent="0.25">
      <c r="A57" s="990"/>
      <c r="B57" s="521"/>
      <c r="C57" s="522" t="s">
        <v>40</v>
      </c>
      <c r="D57" s="245">
        <v>228.20000000000002</v>
      </c>
      <c r="E57" s="235"/>
      <c r="F57" s="257">
        <v>0.10453504351809437</v>
      </c>
      <c r="G57" s="235"/>
      <c r="H57" s="307" t="s">
        <v>39</v>
      </c>
      <c r="I57" s="308" t="s">
        <v>39</v>
      </c>
      <c r="J57" s="309">
        <v>6524</v>
      </c>
      <c r="K57" s="525"/>
      <c r="L57" s="427" t="s">
        <v>39</v>
      </c>
      <c r="M57" s="577" t="s">
        <v>39</v>
      </c>
      <c r="N57" s="574">
        <v>6524</v>
      </c>
      <c r="O57" s="525"/>
      <c r="P57" s="307" t="s">
        <v>39</v>
      </c>
      <c r="Q57" s="308" t="s">
        <v>39</v>
      </c>
      <c r="R57" s="574">
        <v>0</v>
      </c>
      <c r="S57" s="525"/>
      <c r="T57" s="307" t="s">
        <v>39</v>
      </c>
      <c r="U57" s="308" t="s">
        <v>39</v>
      </c>
      <c r="V57" s="238">
        <v>28.588957055214721</v>
      </c>
      <c r="W57" s="238"/>
      <c r="X57" s="245">
        <v>238.3</v>
      </c>
      <c r="Y57" s="235"/>
      <c r="Z57" s="257">
        <v>0.10911172161172161</v>
      </c>
      <c r="AA57" s="235"/>
      <c r="AB57" s="307" t="s">
        <v>39</v>
      </c>
      <c r="AC57" s="308" t="s">
        <v>39</v>
      </c>
      <c r="AD57" s="309">
        <v>6314</v>
      </c>
      <c r="AE57" s="525"/>
      <c r="AF57" s="427" t="s">
        <v>39</v>
      </c>
      <c r="AG57" s="577" t="s">
        <v>39</v>
      </c>
      <c r="AH57" s="574">
        <v>6314</v>
      </c>
      <c r="AI57" s="525"/>
      <c r="AJ57" s="307" t="s">
        <v>39</v>
      </c>
      <c r="AK57" s="308" t="s">
        <v>39</v>
      </c>
      <c r="AL57" s="574">
        <v>0</v>
      </c>
      <c r="AM57" s="525"/>
      <c r="AN57" s="307" t="s">
        <v>39</v>
      </c>
      <c r="AO57" s="308" t="s">
        <v>39</v>
      </c>
      <c r="AP57" s="238">
        <v>26.49601342845153</v>
      </c>
      <c r="AQ57" s="238"/>
      <c r="AR57" s="245">
        <v>225.5</v>
      </c>
      <c r="AS57" s="235"/>
      <c r="AT57" s="257">
        <v>0.10212862318840579</v>
      </c>
      <c r="AU57" s="235"/>
      <c r="AV57" s="307" t="s">
        <v>39</v>
      </c>
      <c r="AW57" s="308" t="s">
        <v>39</v>
      </c>
      <c r="AX57" s="309">
        <v>6604</v>
      </c>
      <c r="AY57" s="525"/>
      <c r="AZ57" s="427" t="s">
        <v>39</v>
      </c>
      <c r="BA57" s="577" t="s">
        <v>39</v>
      </c>
      <c r="BB57" s="574">
        <v>6604</v>
      </c>
      <c r="BC57" s="525"/>
      <c r="BD57" s="307" t="s">
        <v>39</v>
      </c>
      <c r="BE57" s="308" t="s">
        <v>39</v>
      </c>
      <c r="BF57" s="574">
        <v>0</v>
      </c>
      <c r="BG57" s="525"/>
      <c r="BH57" s="307" t="s">
        <v>39</v>
      </c>
      <c r="BI57" s="308" t="s">
        <v>39</v>
      </c>
      <c r="BJ57" s="238">
        <v>29.286031042128602</v>
      </c>
      <c r="BK57" s="238"/>
      <c r="BL57" s="245">
        <v>246.2</v>
      </c>
      <c r="BM57" s="235"/>
      <c r="BN57" s="257">
        <v>0.11145314622000906</v>
      </c>
      <c r="BO57" s="235"/>
      <c r="BP57" s="307" t="s">
        <v>39</v>
      </c>
      <c r="BQ57" s="308" t="s">
        <v>39</v>
      </c>
      <c r="BR57" s="309">
        <v>6093</v>
      </c>
      <c r="BS57" s="525"/>
      <c r="BT57" s="427" t="s">
        <v>39</v>
      </c>
      <c r="BU57" s="577" t="s">
        <v>39</v>
      </c>
      <c r="BV57" s="524">
        <v>6093</v>
      </c>
      <c r="BW57" s="525"/>
      <c r="BX57" s="307" t="s">
        <v>39</v>
      </c>
      <c r="BY57" s="308" t="s">
        <v>39</v>
      </c>
      <c r="BZ57" s="574">
        <v>0</v>
      </c>
      <c r="CA57" s="525"/>
      <c r="CB57" s="307" t="s">
        <v>39</v>
      </c>
      <c r="CC57" s="308" t="s">
        <v>39</v>
      </c>
      <c r="CD57" s="238">
        <v>24.748172217709179</v>
      </c>
      <c r="CE57" s="238"/>
      <c r="CF57" s="526">
        <f t="shared" si="6"/>
        <v>938.2</v>
      </c>
      <c r="CG57" s="238"/>
      <c r="CH57" s="257">
        <f t="shared" si="5"/>
        <v>0.10710045662100458</v>
      </c>
      <c r="CI57" s="572"/>
      <c r="CJ57" s="427" t="s">
        <v>39</v>
      </c>
      <c r="CK57" s="577" t="s">
        <v>39</v>
      </c>
      <c r="CL57" s="524">
        <f t="shared" si="7"/>
        <v>25535</v>
      </c>
      <c r="CM57" s="250"/>
      <c r="CN57" s="578" t="s">
        <v>39</v>
      </c>
      <c r="CO57" s="577" t="s">
        <v>39</v>
      </c>
      <c r="CP57" s="524">
        <f t="shared" si="8"/>
        <v>25535</v>
      </c>
      <c r="CQ57" s="213"/>
      <c r="CR57" s="427" t="s">
        <v>39</v>
      </c>
      <c r="CS57" s="577" t="s">
        <v>39</v>
      </c>
      <c r="CT57" s="524">
        <f t="shared" si="9"/>
        <v>0</v>
      </c>
      <c r="CU57" s="213"/>
      <c r="CV57" s="427" t="s">
        <v>39</v>
      </c>
      <c r="CW57" s="577" t="s">
        <v>39</v>
      </c>
      <c r="CX57" s="524">
        <f t="shared" si="4"/>
        <v>27.217011298230652</v>
      </c>
      <c r="CY57" s="246"/>
      <c r="CZ57" s="530"/>
      <c r="DA57" s="531"/>
      <c r="DB57" s="236"/>
      <c r="DC57" s="533"/>
      <c r="DD57" s="524"/>
      <c r="DE57" s="238"/>
      <c r="DF57" s="307"/>
      <c r="DG57" s="308"/>
      <c r="DH57" s="524"/>
      <c r="DI57" s="213"/>
      <c r="DJ57" s="307"/>
      <c r="DK57" s="308"/>
      <c r="DL57" s="524"/>
      <c r="DM57" s="213"/>
      <c r="DN57" s="307"/>
      <c r="DO57" s="308"/>
      <c r="DP57" s="524"/>
      <c r="DQ57" s="534"/>
      <c r="DR57" s="253"/>
      <c r="DS57" s="535"/>
      <c r="DT57" s="307"/>
      <c r="DU57" s="308"/>
      <c r="DV57" s="527"/>
      <c r="DW57" s="528"/>
      <c r="DX57" s="536"/>
      <c r="DY57" s="537"/>
      <c r="DZ57" s="527"/>
      <c r="EA57" s="528"/>
      <c r="EB57" s="307"/>
      <c r="EC57" s="308"/>
      <c r="ED57" s="527"/>
      <c r="EE57" s="535"/>
      <c r="EF57" s="255"/>
      <c r="EG57" s="575"/>
      <c r="EH57" s="309"/>
      <c r="EI57" s="539"/>
    </row>
    <row r="58" spans="1:139" x14ac:dyDescent="0.25">
      <c r="A58" s="990"/>
      <c r="B58" s="23"/>
      <c r="C58" s="542" t="s">
        <v>41</v>
      </c>
      <c r="D58" s="245">
        <v>1232.5999999999999</v>
      </c>
      <c r="E58" s="235"/>
      <c r="F58" s="257">
        <v>0.56463582226294085</v>
      </c>
      <c r="G58" s="235"/>
      <c r="H58" s="307" t="s">
        <v>39</v>
      </c>
      <c r="I58" s="308" t="s">
        <v>39</v>
      </c>
      <c r="J58" s="309">
        <v>21849</v>
      </c>
      <c r="K58" s="525"/>
      <c r="L58" s="427" t="s">
        <v>39</v>
      </c>
      <c r="M58" s="577" t="s">
        <v>39</v>
      </c>
      <c r="N58" s="524">
        <v>21849</v>
      </c>
      <c r="O58" s="213"/>
      <c r="P58" s="307" t="s">
        <v>39</v>
      </c>
      <c r="Q58" s="308" t="s">
        <v>39</v>
      </c>
      <c r="R58" s="524">
        <v>0</v>
      </c>
      <c r="S58" s="213"/>
      <c r="T58" s="307" t="s">
        <v>39</v>
      </c>
      <c r="U58" s="308" t="s">
        <v>39</v>
      </c>
      <c r="V58" s="238">
        <v>17.725945156579588</v>
      </c>
      <c r="W58" s="238"/>
      <c r="X58" s="245">
        <v>1230.5999999999999</v>
      </c>
      <c r="Y58" s="235"/>
      <c r="Z58" s="257">
        <v>0.56346153846153846</v>
      </c>
      <c r="AA58" s="235"/>
      <c r="AB58" s="307" t="s">
        <v>39</v>
      </c>
      <c r="AC58" s="308" t="s">
        <v>39</v>
      </c>
      <c r="AD58" s="309">
        <v>24923</v>
      </c>
      <c r="AE58" s="525"/>
      <c r="AF58" s="427" t="s">
        <v>39</v>
      </c>
      <c r="AG58" s="577" t="s">
        <v>39</v>
      </c>
      <c r="AH58" s="524">
        <v>24923</v>
      </c>
      <c r="AI58" s="213"/>
      <c r="AJ58" s="307" t="s">
        <v>39</v>
      </c>
      <c r="AK58" s="308" t="s">
        <v>39</v>
      </c>
      <c r="AL58" s="524">
        <v>0</v>
      </c>
      <c r="AM58" s="213"/>
      <c r="AN58" s="307" t="s">
        <v>39</v>
      </c>
      <c r="AO58" s="308" t="s">
        <v>39</v>
      </c>
      <c r="AP58" s="238">
        <v>20.252722249309283</v>
      </c>
      <c r="AQ58" s="238"/>
      <c r="AR58" s="245">
        <v>1241.2</v>
      </c>
      <c r="AS58" s="235"/>
      <c r="AT58" s="257">
        <v>0.56213768115942031</v>
      </c>
      <c r="AU58" s="235"/>
      <c r="AV58" s="307" t="s">
        <v>39</v>
      </c>
      <c r="AW58" s="308" t="s">
        <v>39</v>
      </c>
      <c r="AX58" s="309">
        <v>23422</v>
      </c>
      <c r="AY58" s="525"/>
      <c r="AZ58" s="427" t="s">
        <v>39</v>
      </c>
      <c r="BA58" s="577" t="s">
        <v>39</v>
      </c>
      <c r="BB58" s="524">
        <v>23422</v>
      </c>
      <c r="BC58" s="213"/>
      <c r="BD58" s="307" t="s">
        <v>39</v>
      </c>
      <c r="BE58" s="308" t="s">
        <v>39</v>
      </c>
      <c r="BF58" s="524">
        <v>0</v>
      </c>
      <c r="BG58" s="213"/>
      <c r="BH58" s="307" t="s">
        <v>39</v>
      </c>
      <c r="BI58" s="308" t="s">
        <v>39</v>
      </c>
      <c r="BJ58" s="238">
        <v>18.870447953593295</v>
      </c>
      <c r="BK58" s="238"/>
      <c r="BL58" s="245">
        <v>1249.5999999999999</v>
      </c>
      <c r="BM58" s="235"/>
      <c r="BN58" s="257">
        <v>0.56568583069262102</v>
      </c>
      <c r="BO58" s="235"/>
      <c r="BP58" s="307" t="s">
        <v>39</v>
      </c>
      <c r="BQ58" s="308" t="s">
        <v>39</v>
      </c>
      <c r="BR58" s="309">
        <v>23468</v>
      </c>
      <c r="BS58" s="525"/>
      <c r="BT58" s="427" t="s">
        <v>39</v>
      </c>
      <c r="BU58" s="577" t="s">
        <v>39</v>
      </c>
      <c r="BV58" s="524">
        <v>23468</v>
      </c>
      <c r="BW58" s="213"/>
      <c r="BX58" s="307" t="s">
        <v>39</v>
      </c>
      <c r="BY58" s="308" t="s">
        <v>39</v>
      </c>
      <c r="BZ58" s="524">
        <v>0</v>
      </c>
      <c r="CA58" s="213"/>
      <c r="CB58" s="307" t="s">
        <v>39</v>
      </c>
      <c r="CC58" s="308" t="s">
        <v>39</v>
      </c>
      <c r="CD58" s="238">
        <v>18.780409731113959</v>
      </c>
      <c r="CE58" s="238"/>
      <c r="CF58" s="526">
        <f t="shared" si="6"/>
        <v>4954</v>
      </c>
      <c r="CG58" s="238"/>
      <c r="CH58" s="257">
        <f t="shared" si="5"/>
        <v>0.5655251141552512</v>
      </c>
      <c r="CI58" s="572"/>
      <c r="CJ58" s="427" t="s">
        <v>39</v>
      </c>
      <c r="CK58" s="577" t="s">
        <v>39</v>
      </c>
      <c r="CL58" s="524">
        <f t="shared" si="7"/>
        <v>93662</v>
      </c>
      <c r="CM58" s="250"/>
      <c r="CN58" s="578" t="s">
        <v>39</v>
      </c>
      <c r="CO58" s="577" t="s">
        <v>39</v>
      </c>
      <c r="CP58" s="524">
        <f t="shared" si="8"/>
        <v>93662</v>
      </c>
      <c r="CQ58" s="213"/>
      <c r="CR58" s="427" t="s">
        <v>39</v>
      </c>
      <c r="CS58" s="577" t="s">
        <v>39</v>
      </c>
      <c r="CT58" s="524">
        <f t="shared" si="9"/>
        <v>0</v>
      </c>
      <c r="CU58" s="213"/>
      <c r="CV58" s="427" t="s">
        <v>39</v>
      </c>
      <c r="CW58" s="577" t="s">
        <v>39</v>
      </c>
      <c r="CX58" s="524">
        <f t="shared" si="4"/>
        <v>18.906338312474769</v>
      </c>
      <c r="CY58" s="246"/>
      <c r="CZ58" s="530"/>
      <c r="DA58" s="531"/>
      <c r="DB58" s="236"/>
      <c r="DC58" s="533"/>
      <c r="DD58" s="524"/>
      <c r="DE58" s="238"/>
      <c r="DF58" s="307"/>
      <c r="DG58" s="308"/>
      <c r="DH58" s="524"/>
      <c r="DI58" s="213"/>
      <c r="DJ58" s="307"/>
      <c r="DK58" s="308"/>
      <c r="DL58" s="524"/>
      <c r="DM58" s="213"/>
      <c r="DN58" s="307"/>
      <c r="DO58" s="308"/>
      <c r="DP58" s="524"/>
      <c r="DQ58" s="534"/>
      <c r="DR58" s="253"/>
      <c r="DS58" s="535"/>
      <c r="DT58" s="307"/>
      <c r="DU58" s="308"/>
      <c r="DV58" s="527"/>
      <c r="DW58" s="528"/>
      <c r="DX58" s="536"/>
      <c r="DY58" s="537"/>
      <c r="DZ58" s="527"/>
      <c r="EA58" s="528"/>
      <c r="EB58" s="307"/>
      <c r="EC58" s="308"/>
      <c r="ED58" s="527"/>
      <c r="EE58" s="535"/>
      <c r="EF58" s="255"/>
      <c r="EG58" s="575"/>
      <c r="EH58" s="309"/>
      <c r="EI58" s="539"/>
    </row>
    <row r="59" spans="1:139" s="209" customFormat="1" x14ac:dyDescent="0.25">
      <c r="A59" s="990"/>
      <c r="B59" s="23"/>
      <c r="C59" s="542" t="s">
        <v>42</v>
      </c>
      <c r="D59" s="245">
        <v>1018.1</v>
      </c>
      <c r="E59" s="235"/>
      <c r="F59" s="257">
        <v>0.46637654603756301</v>
      </c>
      <c r="G59" s="235"/>
      <c r="H59" s="304" t="s">
        <v>39</v>
      </c>
      <c r="I59" s="237" t="s">
        <v>39</v>
      </c>
      <c r="J59" s="296">
        <v>28894</v>
      </c>
      <c r="K59" s="213"/>
      <c r="L59" s="424" t="s">
        <v>39</v>
      </c>
      <c r="M59" s="523" t="s">
        <v>39</v>
      </c>
      <c r="N59" s="524">
        <v>28894</v>
      </c>
      <c r="O59" s="213"/>
      <c r="P59" s="304" t="s">
        <v>39</v>
      </c>
      <c r="Q59" s="237" t="s">
        <v>39</v>
      </c>
      <c r="R59" s="524">
        <v>0</v>
      </c>
      <c r="S59" s="213"/>
      <c r="T59" s="304" t="s">
        <v>39</v>
      </c>
      <c r="U59" s="237" t="s">
        <v>39</v>
      </c>
      <c r="V59" s="238">
        <v>28.380316275414987</v>
      </c>
      <c r="W59" s="238"/>
      <c r="X59" s="245">
        <v>892.2</v>
      </c>
      <c r="Y59" s="235"/>
      <c r="Z59" s="257">
        <v>0.40851648351648356</v>
      </c>
      <c r="AA59" s="235"/>
      <c r="AB59" s="304" t="s">
        <v>39</v>
      </c>
      <c r="AC59" s="237" t="s">
        <v>39</v>
      </c>
      <c r="AD59" s="296">
        <v>32212</v>
      </c>
      <c r="AE59" s="213"/>
      <c r="AF59" s="424" t="s">
        <v>39</v>
      </c>
      <c r="AG59" s="523" t="s">
        <v>39</v>
      </c>
      <c r="AH59" s="524">
        <v>32212</v>
      </c>
      <c r="AI59" s="213"/>
      <c r="AJ59" s="304" t="s">
        <v>39</v>
      </c>
      <c r="AK59" s="237" t="s">
        <v>39</v>
      </c>
      <c r="AL59" s="524">
        <v>0</v>
      </c>
      <c r="AM59" s="213"/>
      <c r="AN59" s="304" t="s">
        <v>39</v>
      </c>
      <c r="AO59" s="237" t="s">
        <v>39</v>
      </c>
      <c r="AP59" s="238">
        <v>36.10401255323918</v>
      </c>
      <c r="AQ59" s="238"/>
      <c r="AR59" s="245">
        <v>652.80000000000007</v>
      </c>
      <c r="AS59" s="235"/>
      <c r="AT59" s="257">
        <v>0.29565217391304349</v>
      </c>
      <c r="AU59" s="235"/>
      <c r="AV59" s="304" t="s">
        <v>39</v>
      </c>
      <c r="AW59" s="237" t="s">
        <v>39</v>
      </c>
      <c r="AX59" s="296">
        <v>30485</v>
      </c>
      <c r="AY59" s="213"/>
      <c r="AZ59" s="424" t="s">
        <v>39</v>
      </c>
      <c r="BA59" s="523" t="s">
        <v>39</v>
      </c>
      <c r="BB59" s="524">
        <v>30485</v>
      </c>
      <c r="BC59" s="213"/>
      <c r="BD59" s="304" t="s">
        <v>39</v>
      </c>
      <c r="BE59" s="237" t="s">
        <v>39</v>
      </c>
      <c r="BF59" s="524">
        <v>0</v>
      </c>
      <c r="BG59" s="213"/>
      <c r="BH59" s="304" t="s">
        <v>39</v>
      </c>
      <c r="BI59" s="237" t="s">
        <v>39</v>
      </c>
      <c r="BJ59" s="238">
        <v>46.698835784313722</v>
      </c>
      <c r="BK59" s="238"/>
      <c r="BL59" s="245">
        <v>1056.3</v>
      </c>
      <c r="BM59" s="235"/>
      <c r="BN59" s="257">
        <v>0.47818017202354002</v>
      </c>
      <c r="BO59" s="235"/>
      <c r="BP59" s="304" t="s">
        <v>39</v>
      </c>
      <c r="BQ59" s="237" t="s">
        <v>39</v>
      </c>
      <c r="BR59" s="296">
        <v>32173</v>
      </c>
      <c r="BS59" s="213"/>
      <c r="BT59" s="424" t="s">
        <v>39</v>
      </c>
      <c r="BU59" s="523" t="s">
        <v>39</v>
      </c>
      <c r="BV59" s="524">
        <v>32173</v>
      </c>
      <c r="BW59" s="213"/>
      <c r="BX59" s="304" t="s">
        <v>39</v>
      </c>
      <c r="BY59" s="237" t="s">
        <v>39</v>
      </c>
      <c r="BZ59" s="524">
        <v>0</v>
      </c>
      <c r="CA59" s="213"/>
      <c r="CB59" s="304" t="s">
        <v>39</v>
      </c>
      <c r="CC59" s="237" t="s">
        <v>39</v>
      </c>
      <c r="CD59" s="238">
        <v>30.458203161980499</v>
      </c>
      <c r="CE59" s="238"/>
      <c r="CF59" s="526">
        <f t="shared" si="6"/>
        <v>3619.4</v>
      </c>
      <c r="CG59" s="238"/>
      <c r="CH59" s="257">
        <f t="shared" si="5"/>
        <v>0.41317351598173518</v>
      </c>
      <c r="CI59" s="239"/>
      <c r="CJ59" s="424" t="s">
        <v>39</v>
      </c>
      <c r="CK59" s="523" t="s">
        <v>39</v>
      </c>
      <c r="CL59" s="524">
        <f t="shared" si="7"/>
        <v>123764</v>
      </c>
      <c r="CM59" s="250"/>
      <c r="CN59" s="214" t="s">
        <v>39</v>
      </c>
      <c r="CO59" s="523" t="s">
        <v>39</v>
      </c>
      <c r="CP59" s="524">
        <f t="shared" si="8"/>
        <v>123764</v>
      </c>
      <c r="CQ59" s="213"/>
      <c r="CR59" s="424" t="s">
        <v>39</v>
      </c>
      <c r="CS59" s="523" t="s">
        <v>39</v>
      </c>
      <c r="CT59" s="524">
        <f t="shared" si="9"/>
        <v>0</v>
      </c>
      <c r="CU59" s="213"/>
      <c r="CV59" s="424" t="s">
        <v>39</v>
      </c>
      <c r="CW59" s="523" t="s">
        <v>39</v>
      </c>
      <c r="CX59" s="524">
        <f t="shared" si="4"/>
        <v>34.194617892468365</v>
      </c>
      <c r="CY59" s="569"/>
      <c r="CZ59" s="530"/>
      <c r="DA59" s="531"/>
      <c r="DB59" s="236"/>
      <c r="DC59" s="533"/>
      <c r="DD59" s="524"/>
      <c r="DE59" s="238"/>
      <c r="DF59" s="304"/>
      <c r="DG59" s="237"/>
      <c r="DH59" s="524"/>
      <c r="DI59" s="213"/>
      <c r="DJ59" s="304"/>
      <c r="DK59" s="237"/>
      <c r="DL59" s="524"/>
      <c r="DM59" s="213"/>
      <c r="DN59" s="304"/>
      <c r="DO59" s="237"/>
      <c r="DP59" s="524"/>
      <c r="DQ59" s="534"/>
      <c r="DR59" s="253"/>
      <c r="DS59" s="535"/>
      <c r="DT59" s="304"/>
      <c r="DU59" s="237"/>
      <c r="DV59" s="527"/>
      <c r="DW59" s="528"/>
      <c r="DX59" s="536"/>
      <c r="DY59" s="537"/>
      <c r="DZ59" s="527"/>
      <c r="EA59" s="528"/>
      <c r="EB59" s="304"/>
      <c r="EC59" s="237"/>
      <c r="ED59" s="527"/>
      <c r="EE59" s="535"/>
      <c r="EF59" s="255"/>
      <c r="EG59" s="575"/>
      <c r="EH59" s="296"/>
      <c r="EI59" s="260"/>
    </row>
    <row r="60" spans="1:139" x14ac:dyDescent="0.25">
      <c r="A60" s="990"/>
      <c r="B60" s="23"/>
      <c r="C60" s="542" t="s">
        <v>43</v>
      </c>
      <c r="D60" s="245">
        <v>968.9</v>
      </c>
      <c r="E60" s="235"/>
      <c r="F60" s="257">
        <v>0.44383875400824552</v>
      </c>
      <c r="G60" s="235"/>
      <c r="H60" s="307" t="s">
        <v>39</v>
      </c>
      <c r="I60" s="308" t="s">
        <v>39</v>
      </c>
      <c r="J60" s="309">
        <v>18257</v>
      </c>
      <c r="K60" s="525"/>
      <c r="L60" s="427" t="s">
        <v>39</v>
      </c>
      <c r="M60" s="577" t="s">
        <v>39</v>
      </c>
      <c r="N60" s="524">
        <v>18257</v>
      </c>
      <c r="O60" s="540"/>
      <c r="P60" s="307" t="s">
        <v>39</v>
      </c>
      <c r="Q60" s="308" t="s">
        <v>39</v>
      </c>
      <c r="R60" s="524">
        <v>0</v>
      </c>
      <c r="S60" s="213"/>
      <c r="T60" s="307" t="s">
        <v>39</v>
      </c>
      <c r="U60" s="308" t="s">
        <v>39</v>
      </c>
      <c r="V60" s="238">
        <v>18.843017855299824</v>
      </c>
      <c r="W60" s="238"/>
      <c r="X60" s="245">
        <v>970.4</v>
      </c>
      <c r="Y60" s="235"/>
      <c r="Z60" s="257">
        <v>0.4443223443223443</v>
      </c>
      <c r="AA60" s="235"/>
      <c r="AB60" s="307" t="s">
        <v>39</v>
      </c>
      <c r="AC60" s="308" t="s">
        <v>39</v>
      </c>
      <c r="AD60" s="309">
        <v>20080</v>
      </c>
      <c r="AE60" s="525"/>
      <c r="AF60" s="427" t="s">
        <v>39</v>
      </c>
      <c r="AG60" s="577" t="s">
        <v>39</v>
      </c>
      <c r="AH60" s="524">
        <v>20080</v>
      </c>
      <c r="AI60" s="540"/>
      <c r="AJ60" s="307" t="s">
        <v>39</v>
      </c>
      <c r="AK60" s="308" t="s">
        <v>39</v>
      </c>
      <c r="AL60" s="524">
        <v>0</v>
      </c>
      <c r="AM60" s="213"/>
      <c r="AN60" s="307" t="s">
        <v>39</v>
      </c>
      <c r="AO60" s="308" t="s">
        <v>39</v>
      </c>
      <c r="AP60" s="238">
        <v>20.692497938994229</v>
      </c>
      <c r="AQ60" s="238"/>
      <c r="AR60" s="245">
        <v>980.7</v>
      </c>
      <c r="AS60" s="235"/>
      <c r="AT60" s="257">
        <v>0.44415760869565218</v>
      </c>
      <c r="AU60" s="235"/>
      <c r="AV60" s="307" t="s">
        <v>39</v>
      </c>
      <c r="AW60" s="308" t="s">
        <v>39</v>
      </c>
      <c r="AX60" s="309">
        <v>19389</v>
      </c>
      <c r="AY60" s="525"/>
      <c r="AZ60" s="427" t="s">
        <v>39</v>
      </c>
      <c r="BA60" s="577" t="s">
        <v>39</v>
      </c>
      <c r="BB60" s="524">
        <v>19389</v>
      </c>
      <c r="BC60" s="540"/>
      <c r="BD60" s="307" t="s">
        <v>39</v>
      </c>
      <c r="BE60" s="308" t="s">
        <v>39</v>
      </c>
      <c r="BF60" s="524">
        <v>0</v>
      </c>
      <c r="BG60" s="213"/>
      <c r="BH60" s="307" t="s">
        <v>39</v>
      </c>
      <c r="BI60" s="308" t="s">
        <v>39</v>
      </c>
      <c r="BJ60" s="238">
        <v>19.770572040379321</v>
      </c>
      <c r="BK60" s="238"/>
      <c r="BL60" s="245">
        <v>981</v>
      </c>
      <c r="BM60" s="235"/>
      <c r="BN60" s="257">
        <v>0.44409234947940246</v>
      </c>
      <c r="BO60" s="235"/>
      <c r="BP60" s="307" t="s">
        <v>39</v>
      </c>
      <c r="BQ60" s="308" t="s">
        <v>39</v>
      </c>
      <c r="BR60" s="309">
        <v>19336</v>
      </c>
      <c r="BS60" s="525"/>
      <c r="BT60" s="427" t="s">
        <v>39</v>
      </c>
      <c r="BU60" s="577" t="s">
        <v>39</v>
      </c>
      <c r="BV60" s="524">
        <v>19336</v>
      </c>
      <c r="BW60" s="540"/>
      <c r="BX60" s="307" t="s">
        <v>39</v>
      </c>
      <c r="BY60" s="308" t="s">
        <v>39</v>
      </c>
      <c r="BZ60" s="524">
        <v>0</v>
      </c>
      <c r="CA60" s="213"/>
      <c r="CB60" s="307" t="s">
        <v>39</v>
      </c>
      <c r="CC60" s="308" t="s">
        <v>39</v>
      </c>
      <c r="CD60" s="238">
        <v>19.710499490316003</v>
      </c>
      <c r="CE60" s="238"/>
      <c r="CF60" s="526">
        <f t="shared" si="6"/>
        <v>3901</v>
      </c>
      <c r="CG60" s="238"/>
      <c r="CH60" s="257">
        <f t="shared" si="5"/>
        <v>0.44531963470319635</v>
      </c>
      <c r="CI60" s="572"/>
      <c r="CJ60" s="427" t="s">
        <v>39</v>
      </c>
      <c r="CK60" s="577" t="s">
        <v>39</v>
      </c>
      <c r="CL60" s="524">
        <f t="shared" si="7"/>
        <v>77062</v>
      </c>
      <c r="CM60" s="250"/>
      <c r="CN60" s="578" t="s">
        <v>39</v>
      </c>
      <c r="CO60" s="577" t="s">
        <v>39</v>
      </c>
      <c r="CP60" s="524">
        <f t="shared" si="8"/>
        <v>77062</v>
      </c>
      <c r="CQ60" s="213"/>
      <c r="CR60" s="427" t="s">
        <v>39</v>
      </c>
      <c r="CS60" s="577" t="s">
        <v>39</v>
      </c>
      <c r="CT60" s="524">
        <f t="shared" si="9"/>
        <v>0</v>
      </c>
      <c r="CU60" s="213"/>
      <c r="CV60" s="427" t="s">
        <v>39</v>
      </c>
      <c r="CW60" s="577" t="s">
        <v>39</v>
      </c>
      <c r="CX60" s="524">
        <f t="shared" si="4"/>
        <v>19.754421943091515</v>
      </c>
      <c r="CY60" s="246"/>
      <c r="CZ60" s="530"/>
      <c r="DA60" s="531"/>
      <c r="DB60" s="236"/>
      <c r="DC60" s="533"/>
      <c r="DD60" s="524"/>
      <c r="DE60" s="238"/>
      <c r="DF60" s="307"/>
      <c r="DG60" s="308"/>
      <c r="DH60" s="524"/>
      <c r="DI60" s="213"/>
      <c r="DJ60" s="307"/>
      <c r="DK60" s="308"/>
      <c r="DL60" s="524"/>
      <c r="DM60" s="213"/>
      <c r="DN60" s="307"/>
      <c r="DO60" s="308"/>
      <c r="DP60" s="524"/>
      <c r="DQ60" s="534"/>
      <c r="DR60" s="253"/>
      <c r="DS60" s="535"/>
      <c r="DT60" s="307"/>
      <c r="DU60" s="308"/>
      <c r="DV60" s="527"/>
      <c r="DW60" s="528"/>
      <c r="DX60" s="536"/>
      <c r="DY60" s="256"/>
      <c r="DZ60" s="527"/>
      <c r="EA60" s="528"/>
      <c r="EB60" s="307"/>
      <c r="EC60" s="308"/>
      <c r="ED60" s="527"/>
      <c r="EE60" s="535"/>
      <c r="EF60" s="255"/>
      <c r="EG60" s="575"/>
      <c r="EH60" s="309"/>
      <c r="EI60" s="539"/>
    </row>
    <row r="61" spans="1:139" x14ac:dyDescent="0.25">
      <c r="A61" s="990"/>
      <c r="B61" s="22"/>
      <c r="C61" s="522" t="s">
        <v>44</v>
      </c>
      <c r="D61" s="245">
        <v>1269</v>
      </c>
      <c r="E61" s="235"/>
      <c r="F61" s="257">
        <v>0.58131012368300505</v>
      </c>
      <c r="G61" s="235"/>
      <c r="H61" s="307" t="s">
        <v>39</v>
      </c>
      <c r="I61" s="308" t="s">
        <v>39</v>
      </c>
      <c r="J61" s="309">
        <v>18890</v>
      </c>
      <c r="K61" s="525"/>
      <c r="L61" s="427" t="s">
        <v>39</v>
      </c>
      <c r="M61" s="577" t="s">
        <v>39</v>
      </c>
      <c r="N61" s="524">
        <v>18890</v>
      </c>
      <c r="O61" s="540"/>
      <c r="P61" s="307" t="s">
        <v>39</v>
      </c>
      <c r="Q61" s="308" t="s">
        <v>39</v>
      </c>
      <c r="R61" s="524">
        <v>0</v>
      </c>
      <c r="S61" s="213"/>
      <c r="T61" s="307" t="s">
        <v>39</v>
      </c>
      <c r="U61" s="308" t="s">
        <v>39</v>
      </c>
      <c r="V61" s="238">
        <v>14.885736800630418</v>
      </c>
      <c r="W61" s="238"/>
      <c r="X61" s="245">
        <v>1299.4000000000001</v>
      </c>
      <c r="Y61" s="235"/>
      <c r="Z61" s="257">
        <v>0.59496336996336996</v>
      </c>
      <c r="AA61" s="235"/>
      <c r="AB61" s="307" t="s">
        <v>39</v>
      </c>
      <c r="AC61" s="308" t="s">
        <v>39</v>
      </c>
      <c r="AD61" s="309">
        <v>18067</v>
      </c>
      <c r="AE61" s="525"/>
      <c r="AF61" s="427" t="s">
        <v>39</v>
      </c>
      <c r="AG61" s="577" t="s">
        <v>39</v>
      </c>
      <c r="AH61" s="524">
        <v>18067</v>
      </c>
      <c r="AI61" s="540"/>
      <c r="AJ61" s="307" t="s">
        <v>39</v>
      </c>
      <c r="AK61" s="308" t="s">
        <v>39</v>
      </c>
      <c r="AL61" s="524">
        <v>0</v>
      </c>
      <c r="AM61" s="213"/>
      <c r="AN61" s="307" t="s">
        <v>39</v>
      </c>
      <c r="AO61" s="308" t="s">
        <v>39</v>
      </c>
      <c r="AP61" s="238">
        <v>13.904109589041095</v>
      </c>
      <c r="AQ61" s="238"/>
      <c r="AR61" s="245">
        <v>1249.4000000000001</v>
      </c>
      <c r="AS61" s="235"/>
      <c r="AT61" s="257">
        <v>0.56585144927536235</v>
      </c>
      <c r="AU61" s="235"/>
      <c r="AV61" s="307" t="s">
        <v>39</v>
      </c>
      <c r="AW61" s="308" t="s">
        <v>39</v>
      </c>
      <c r="AX61" s="309">
        <v>18581</v>
      </c>
      <c r="AY61" s="525"/>
      <c r="AZ61" s="427" t="s">
        <v>39</v>
      </c>
      <c r="BA61" s="577" t="s">
        <v>39</v>
      </c>
      <c r="BB61" s="524">
        <v>18581</v>
      </c>
      <c r="BC61" s="540"/>
      <c r="BD61" s="307" t="s">
        <v>39</v>
      </c>
      <c r="BE61" s="308" t="s">
        <v>39</v>
      </c>
      <c r="BF61" s="524">
        <v>0</v>
      </c>
      <c r="BG61" s="213"/>
      <c r="BH61" s="307" t="s">
        <v>39</v>
      </c>
      <c r="BI61" s="308" t="s">
        <v>39</v>
      </c>
      <c r="BJ61" s="238">
        <v>14.871938530494637</v>
      </c>
      <c r="BK61" s="238"/>
      <c r="BL61" s="245">
        <v>1216.0999999999999</v>
      </c>
      <c r="BM61" s="235"/>
      <c r="BN61" s="257">
        <v>0.5505205975554549</v>
      </c>
      <c r="BO61" s="235"/>
      <c r="BP61" s="307" t="s">
        <v>39</v>
      </c>
      <c r="BQ61" s="308" t="s">
        <v>39</v>
      </c>
      <c r="BR61" s="309">
        <v>18275</v>
      </c>
      <c r="BS61" s="525"/>
      <c r="BT61" s="427" t="s">
        <v>39</v>
      </c>
      <c r="BU61" s="577" t="s">
        <v>39</v>
      </c>
      <c r="BV61" s="524">
        <v>18275</v>
      </c>
      <c r="BW61" s="540"/>
      <c r="BX61" s="307" t="s">
        <v>39</v>
      </c>
      <c r="BY61" s="308" t="s">
        <v>39</v>
      </c>
      <c r="BZ61" s="524">
        <v>0</v>
      </c>
      <c r="CA61" s="213"/>
      <c r="CB61" s="307" t="s">
        <v>39</v>
      </c>
      <c r="CC61" s="308" t="s">
        <v>39</v>
      </c>
      <c r="CD61" s="238">
        <v>15.027547076720666</v>
      </c>
      <c r="CE61" s="238"/>
      <c r="CF61" s="526">
        <f t="shared" si="6"/>
        <v>5033.8999999999996</v>
      </c>
      <c r="CG61" s="238"/>
      <c r="CH61" s="257">
        <f t="shared" si="5"/>
        <v>0.5746461187214611</v>
      </c>
      <c r="CI61" s="239"/>
      <c r="CJ61" s="427" t="s">
        <v>39</v>
      </c>
      <c r="CK61" s="577" t="s">
        <v>39</v>
      </c>
      <c r="CL61" s="524">
        <f t="shared" si="7"/>
        <v>73813</v>
      </c>
      <c r="CM61" s="250"/>
      <c r="CN61" s="578" t="s">
        <v>39</v>
      </c>
      <c r="CO61" s="577" t="s">
        <v>39</v>
      </c>
      <c r="CP61" s="524">
        <f t="shared" si="8"/>
        <v>73813</v>
      </c>
      <c r="CQ61" s="213"/>
      <c r="CR61" s="427" t="s">
        <v>39</v>
      </c>
      <c r="CS61" s="577" t="s">
        <v>39</v>
      </c>
      <c r="CT61" s="524">
        <f t="shared" si="9"/>
        <v>0</v>
      </c>
      <c r="CU61" s="213"/>
      <c r="CV61" s="427" t="s">
        <v>39</v>
      </c>
      <c r="CW61" s="577" t="s">
        <v>39</v>
      </c>
      <c r="CX61" s="524">
        <f t="shared" si="4"/>
        <v>14.663183615089693</v>
      </c>
      <c r="CY61" s="246"/>
      <c r="CZ61" s="530"/>
      <c r="DA61" s="531"/>
      <c r="DB61" s="236"/>
      <c r="DC61" s="533"/>
      <c r="DD61" s="524"/>
      <c r="DE61" s="238"/>
      <c r="DF61" s="307"/>
      <c r="DG61" s="308"/>
      <c r="DH61" s="524"/>
      <c r="DI61" s="213"/>
      <c r="DJ61" s="307"/>
      <c r="DK61" s="308"/>
      <c r="DL61" s="524"/>
      <c r="DM61" s="213"/>
      <c r="DN61" s="307"/>
      <c r="DO61" s="308"/>
      <c r="DP61" s="524"/>
      <c r="DQ61" s="534"/>
      <c r="DR61" s="253"/>
      <c r="DS61" s="535"/>
      <c r="DT61" s="307"/>
      <c r="DU61" s="308"/>
      <c r="DV61" s="527"/>
      <c r="DW61" s="528"/>
      <c r="DX61" s="536"/>
      <c r="DY61" s="537"/>
      <c r="DZ61" s="527"/>
      <c r="EA61" s="528"/>
      <c r="EB61" s="307"/>
      <c r="EC61" s="308"/>
      <c r="ED61" s="527"/>
      <c r="EE61" s="535"/>
      <c r="EF61" s="255"/>
      <c r="EG61" s="575"/>
      <c r="EH61" s="309"/>
      <c r="EI61" s="539"/>
    </row>
    <row r="62" spans="1:139" ht="15.75" thickBot="1" x14ac:dyDescent="0.3">
      <c r="A62" s="1003"/>
      <c r="B62" s="25" t="s">
        <v>54</v>
      </c>
      <c r="C62" s="26"/>
      <c r="D62" s="310">
        <v>10218.300000000001</v>
      </c>
      <c r="E62" s="27"/>
      <c r="F62" s="187">
        <v>0.9291982285916941</v>
      </c>
      <c r="G62" s="33"/>
      <c r="H62" s="28" t="s">
        <v>39</v>
      </c>
      <c r="I62" s="29" t="s">
        <v>39</v>
      </c>
      <c r="J62" s="311">
        <v>1373744.7955981733</v>
      </c>
      <c r="K62" s="34"/>
      <c r="L62" s="428" t="s">
        <v>39</v>
      </c>
      <c r="M62" s="30" t="s">
        <v>39</v>
      </c>
      <c r="N62" s="31">
        <v>1355613.7825981732</v>
      </c>
      <c r="O62" s="35"/>
      <c r="P62" s="28" t="s">
        <v>39</v>
      </c>
      <c r="Q62" s="29" t="s">
        <v>39</v>
      </c>
      <c r="R62" s="31">
        <v>18131.012999999999</v>
      </c>
      <c r="S62" s="35">
        <v>0</v>
      </c>
      <c r="T62" s="28" t="s">
        <v>39</v>
      </c>
      <c r="U62" s="32" t="s">
        <v>39</v>
      </c>
      <c r="V62" s="31">
        <v>134.43966174394694</v>
      </c>
      <c r="W62" s="36"/>
      <c r="X62" s="310">
        <v>10012.499999999998</v>
      </c>
      <c r="Y62" s="27"/>
      <c r="Z62" s="187">
        <v>0.91007007880457003</v>
      </c>
      <c r="AA62" s="33"/>
      <c r="AB62" s="28" t="s">
        <v>39</v>
      </c>
      <c r="AC62" s="29" t="s">
        <v>39</v>
      </c>
      <c r="AD62" s="311">
        <v>1326683.7571291032</v>
      </c>
      <c r="AE62" s="34"/>
      <c r="AF62" s="428" t="s">
        <v>39</v>
      </c>
      <c r="AG62" s="30" t="s">
        <v>39</v>
      </c>
      <c r="AH62" s="31">
        <v>1308552.7571291032</v>
      </c>
      <c r="AI62" s="35"/>
      <c r="AJ62" s="28" t="s">
        <v>39</v>
      </c>
      <c r="AK62" s="29" t="s">
        <v>39</v>
      </c>
      <c r="AL62" s="31">
        <v>18131</v>
      </c>
      <c r="AM62" s="35">
        <v>0</v>
      </c>
      <c r="AN62" s="28" t="s">
        <v>39</v>
      </c>
      <c r="AO62" s="32" t="s">
        <v>39</v>
      </c>
      <c r="AP62" s="31">
        <v>132.50274727881182</v>
      </c>
      <c r="AQ62" s="36"/>
      <c r="AR62" s="310">
        <v>9785.8000000000011</v>
      </c>
      <c r="AS62" s="27"/>
      <c r="AT62" s="187">
        <v>0.88105592019375356</v>
      </c>
      <c r="AU62" s="33"/>
      <c r="AV62" s="28" t="s">
        <v>39</v>
      </c>
      <c r="AW62" s="29" t="s">
        <v>39</v>
      </c>
      <c r="AX62" s="311">
        <v>1264533.0747065835</v>
      </c>
      <c r="AY62" s="34"/>
      <c r="AZ62" s="428" t="s">
        <v>39</v>
      </c>
      <c r="BA62" s="30" t="s">
        <v>39</v>
      </c>
      <c r="BB62" s="31">
        <v>1238041.0747065835</v>
      </c>
      <c r="BC62" s="35"/>
      <c r="BD62" s="28" t="s">
        <v>39</v>
      </c>
      <c r="BE62" s="29" t="s">
        <v>39</v>
      </c>
      <c r="BF62" s="31">
        <v>26492</v>
      </c>
      <c r="BG62" s="35">
        <v>0</v>
      </c>
      <c r="BH62" s="28" t="s">
        <v>39</v>
      </c>
      <c r="BI62" s="32" t="s">
        <v>39</v>
      </c>
      <c r="BJ62" s="31">
        <v>129.22122613445845</v>
      </c>
      <c r="BK62" s="36"/>
      <c r="BL62" s="310">
        <v>10312.800000000001</v>
      </c>
      <c r="BM62" s="27"/>
      <c r="BN62" s="187">
        <v>0.92934062666150019</v>
      </c>
      <c r="BO62" s="33"/>
      <c r="BP62" s="28" t="s">
        <v>39</v>
      </c>
      <c r="BQ62" s="29" t="s">
        <v>39</v>
      </c>
      <c r="BR62" s="311">
        <v>1333569.6692756279</v>
      </c>
      <c r="BS62" s="34"/>
      <c r="BT62" s="428" t="s">
        <v>39</v>
      </c>
      <c r="BU62" s="30" t="s">
        <v>39</v>
      </c>
      <c r="BV62" s="31">
        <v>1315438.6692756279</v>
      </c>
      <c r="BW62" s="35"/>
      <c r="BX62" s="28" t="s">
        <v>39</v>
      </c>
      <c r="BY62" s="29" t="s">
        <v>39</v>
      </c>
      <c r="BZ62" s="31">
        <v>18131</v>
      </c>
      <c r="CA62" s="35">
        <v>0</v>
      </c>
      <c r="CB62" s="28" t="s">
        <v>39</v>
      </c>
      <c r="CC62" s="32" t="s">
        <v>39</v>
      </c>
      <c r="CD62" s="31">
        <v>129.31208491153012</v>
      </c>
      <c r="CE62" s="36"/>
      <c r="CF62" s="579">
        <f t="shared" si="6"/>
        <v>40329.4</v>
      </c>
      <c r="CG62" s="34"/>
      <c r="CH62" s="187">
        <f>CF62/44202.6</f>
        <v>0.91237619506544865</v>
      </c>
      <c r="CI62" s="37"/>
      <c r="CJ62" s="428" t="s">
        <v>39</v>
      </c>
      <c r="CK62" s="30" t="s">
        <v>39</v>
      </c>
      <c r="CL62" s="580">
        <f t="shared" si="7"/>
        <v>5298531.2967094881</v>
      </c>
      <c r="CM62" s="38"/>
      <c r="CN62" s="39" t="s">
        <v>39</v>
      </c>
      <c r="CO62" s="30" t="s">
        <v>39</v>
      </c>
      <c r="CP62" s="580">
        <f t="shared" si="8"/>
        <v>5217646.2837094879</v>
      </c>
      <c r="CQ62" s="34"/>
      <c r="CR62" s="428" t="s">
        <v>39</v>
      </c>
      <c r="CS62" s="30" t="s">
        <v>39</v>
      </c>
      <c r="CT62" s="580">
        <f t="shared" si="9"/>
        <v>80885.013000000006</v>
      </c>
      <c r="CU62" s="34"/>
      <c r="CV62" s="428" t="s">
        <v>39</v>
      </c>
      <c r="CW62" s="30" t="s">
        <v>39</v>
      </c>
      <c r="CX62" s="580">
        <f t="shared" si="4"/>
        <v>131.38135694330904</v>
      </c>
      <c r="CY62" s="581"/>
      <c r="CZ62" s="40"/>
      <c r="DA62" s="231"/>
      <c r="DB62" s="41"/>
      <c r="DC62" s="42"/>
      <c r="DD62" s="43"/>
      <c r="DE62" s="36"/>
      <c r="DF62" s="28"/>
      <c r="DG62" s="29"/>
      <c r="DH62" s="31"/>
      <c r="DI62" s="35"/>
      <c r="DJ62" s="28"/>
      <c r="DK62" s="29"/>
      <c r="DL62" s="31"/>
      <c r="DM62" s="35"/>
      <c r="DN62" s="28"/>
      <c r="DO62" s="32"/>
      <c r="DP62" s="31"/>
      <c r="DQ62" s="44"/>
      <c r="DR62" s="45"/>
      <c r="DS62" s="181"/>
      <c r="DT62" s="28"/>
      <c r="DU62" s="29"/>
      <c r="DV62" s="46"/>
      <c r="DW62" s="184"/>
      <c r="DX62" s="47"/>
      <c r="DY62" s="48"/>
      <c r="DZ62" s="46"/>
      <c r="EA62" s="184"/>
      <c r="EB62" s="28"/>
      <c r="EC62" s="29"/>
      <c r="ED62" s="46"/>
      <c r="EE62" s="181"/>
      <c r="EF62" s="208"/>
      <c r="EG62" s="48"/>
      <c r="EH62" s="582"/>
      <c r="EI62" s="583"/>
    </row>
    <row r="63" spans="1:139" ht="45" x14ac:dyDescent="0.25">
      <c r="A63" s="1002" t="s">
        <v>55</v>
      </c>
      <c r="B63" s="584" t="s">
        <v>56</v>
      </c>
      <c r="C63" s="49"/>
      <c r="D63" s="312" t="s">
        <v>39</v>
      </c>
      <c r="E63" s="313"/>
      <c r="F63" s="313" t="s">
        <v>39</v>
      </c>
      <c r="G63" s="313"/>
      <c r="H63" s="314" t="s">
        <v>39</v>
      </c>
      <c r="I63" s="315" t="s">
        <v>39</v>
      </c>
      <c r="J63" s="314" t="s">
        <v>39</v>
      </c>
      <c r="K63" s="585"/>
      <c r="L63" s="429" t="s">
        <v>39</v>
      </c>
      <c r="M63" s="586" t="s">
        <v>39</v>
      </c>
      <c r="N63" s="587" t="s">
        <v>39</v>
      </c>
      <c r="O63" s="429"/>
      <c r="P63" s="314" t="s">
        <v>39</v>
      </c>
      <c r="Q63" s="315" t="s">
        <v>39</v>
      </c>
      <c r="R63" s="429" t="s">
        <v>39</v>
      </c>
      <c r="S63" s="429"/>
      <c r="T63" s="314" t="s">
        <v>39</v>
      </c>
      <c r="U63" s="315" t="s">
        <v>39</v>
      </c>
      <c r="V63" s="587" t="s">
        <v>39</v>
      </c>
      <c r="W63" s="588"/>
      <c r="X63" s="312" t="s">
        <v>39</v>
      </c>
      <c r="Y63" s="313"/>
      <c r="Z63" s="313" t="s">
        <v>39</v>
      </c>
      <c r="AA63" s="313"/>
      <c r="AB63" s="314" t="s">
        <v>39</v>
      </c>
      <c r="AC63" s="315" t="s">
        <v>39</v>
      </c>
      <c r="AD63" s="314" t="s">
        <v>39</v>
      </c>
      <c r="AE63" s="585"/>
      <c r="AF63" s="429" t="s">
        <v>39</v>
      </c>
      <c r="AG63" s="586" t="s">
        <v>39</v>
      </c>
      <c r="AH63" s="587" t="s">
        <v>39</v>
      </c>
      <c r="AI63" s="429"/>
      <c r="AJ63" s="314" t="s">
        <v>39</v>
      </c>
      <c r="AK63" s="315" t="s">
        <v>39</v>
      </c>
      <c r="AL63" s="429" t="s">
        <v>39</v>
      </c>
      <c r="AM63" s="429"/>
      <c r="AN63" s="314" t="s">
        <v>39</v>
      </c>
      <c r="AO63" s="315" t="s">
        <v>39</v>
      </c>
      <c r="AP63" s="587" t="s">
        <v>39</v>
      </c>
      <c r="AQ63" s="588"/>
      <c r="AR63" s="312" t="s">
        <v>39</v>
      </c>
      <c r="AS63" s="313" t="s">
        <v>39</v>
      </c>
      <c r="AT63" s="313" t="s">
        <v>39</v>
      </c>
      <c r="AU63" s="313"/>
      <c r="AV63" s="314" t="s">
        <v>39</v>
      </c>
      <c r="AW63" s="315" t="s">
        <v>39</v>
      </c>
      <c r="AX63" s="314" t="s">
        <v>39</v>
      </c>
      <c r="AY63" s="585"/>
      <c r="AZ63" s="429" t="s">
        <v>39</v>
      </c>
      <c r="BA63" s="586" t="s">
        <v>39</v>
      </c>
      <c r="BB63" s="587" t="s">
        <v>39</v>
      </c>
      <c r="BC63" s="429"/>
      <c r="BD63" s="314" t="s">
        <v>39</v>
      </c>
      <c r="BE63" s="315" t="s">
        <v>39</v>
      </c>
      <c r="BF63" s="429" t="s">
        <v>39</v>
      </c>
      <c r="BG63" s="429"/>
      <c r="BH63" s="314" t="s">
        <v>39</v>
      </c>
      <c r="BI63" s="315" t="s">
        <v>39</v>
      </c>
      <c r="BJ63" s="587" t="s">
        <v>39</v>
      </c>
      <c r="BK63" s="588"/>
      <c r="BL63" s="312" t="s">
        <v>39</v>
      </c>
      <c r="BM63" s="313" t="s">
        <v>39</v>
      </c>
      <c r="BN63" s="313" t="s">
        <v>39</v>
      </c>
      <c r="BO63" s="313"/>
      <c r="BP63" s="314" t="s">
        <v>39</v>
      </c>
      <c r="BQ63" s="315" t="s">
        <v>39</v>
      </c>
      <c r="BR63" s="314" t="s">
        <v>39</v>
      </c>
      <c r="BS63" s="585"/>
      <c r="BT63" s="429" t="s">
        <v>39</v>
      </c>
      <c r="BU63" s="586" t="s">
        <v>39</v>
      </c>
      <c r="BV63" s="587" t="s">
        <v>39</v>
      </c>
      <c r="BW63" s="429"/>
      <c r="BX63" s="314" t="s">
        <v>39</v>
      </c>
      <c r="BY63" s="315" t="s">
        <v>39</v>
      </c>
      <c r="BZ63" s="429" t="s">
        <v>39</v>
      </c>
      <c r="CA63" s="429"/>
      <c r="CB63" s="314" t="s">
        <v>39</v>
      </c>
      <c r="CC63" s="315" t="s">
        <v>39</v>
      </c>
      <c r="CD63" s="587" t="s">
        <v>39</v>
      </c>
      <c r="CE63" s="588"/>
      <c r="CF63" s="312" t="s">
        <v>39</v>
      </c>
      <c r="CG63" s="589"/>
      <c r="CH63" s="313" t="s">
        <v>39</v>
      </c>
      <c r="CI63" s="313"/>
      <c r="CJ63" s="429" t="s">
        <v>39</v>
      </c>
      <c r="CK63" s="586" t="s">
        <v>39</v>
      </c>
      <c r="CL63" s="314" t="s">
        <v>39</v>
      </c>
      <c r="CM63" s="590"/>
      <c r="CN63" s="585" t="s">
        <v>39</v>
      </c>
      <c r="CO63" s="586" t="s">
        <v>39</v>
      </c>
      <c r="CP63" s="587" t="s">
        <v>39</v>
      </c>
      <c r="CQ63" s="429"/>
      <c r="CR63" s="429" t="s">
        <v>39</v>
      </c>
      <c r="CS63" s="586" t="s">
        <v>39</v>
      </c>
      <c r="CT63" s="429" t="s">
        <v>39</v>
      </c>
      <c r="CU63" s="429"/>
      <c r="CV63" s="429" t="s">
        <v>39</v>
      </c>
      <c r="CW63" s="586" t="s">
        <v>39</v>
      </c>
      <c r="CX63" s="314" t="s">
        <v>39</v>
      </c>
      <c r="CY63" s="591"/>
      <c r="CZ63" s="592"/>
      <c r="DA63" s="593"/>
      <c r="DB63" s="585"/>
      <c r="DC63" s="590"/>
      <c r="DD63" s="587"/>
      <c r="DE63" s="585"/>
      <c r="DF63" s="314"/>
      <c r="DG63" s="315"/>
      <c r="DH63" s="594"/>
      <c r="DI63" s="594"/>
      <c r="DJ63" s="314"/>
      <c r="DK63" s="315"/>
      <c r="DL63" s="594"/>
      <c r="DM63" s="594"/>
      <c r="DN63" s="314"/>
      <c r="DO63" s="315"/>
      <c r="DP63" s="319"/>
      <c r="DQ63" s="595"/>
      <c r="DR63" s="596"/>
      <c r="DS63" s="597"/>
      <c r="DT63" s="314"/>
      <c r="DU63" s="315"/>
      <c r="DV63" s="313"/>
      <c r="DW63" s="598"/>
      <c r="DX63" s="313"/>
      <c r="DY63" s="599"/>
      <c r="DZ63" s="600"/>
      <c r="EA63" s="598"/>
      <c r="EB63" s="314"/>
      <c r="EC63" s="315"/>
      <c r="ED63" s="313"/>
      <c r="EE63" s="601"/>
      <c r="EF63" s="600"/>
      <c r="EG63" s="599"/>
      <c r="EH63" s="599"/>
      <c r="EI63" s="602"/>
    </row>
    <row r="64" spans="1:139" ht="45" x14ac:dyDescent="0.25">
      <c r="A64" s="990"/>
      <c r="B64" s="603" t="s">
        <v>107</v>
      </c>
      <c r="C64" s="604" t="s">
        <v>57</v>
      </c>
      <c r="D64" s="316">
        <v>70</v>
      </c>
      <c r="E64" s="317"/>
      <c r="F64" s="318">
        <v>3.2065964269354097E-2</v>
      </c>
      <c r="G64" s="317"/>
      <c r="H64" s="319" t="s">
        <v>39</v>
      </c>
      <c r="I64" s="320" t="s">
        <v>39</v>
      </c>
      <c r="J64" s="321">
        <v>90</v>
      </c>
      <c r="K64" s="605"/>
      <c r="L64" s="430" t="s">
        <v>39</v>
      </c>
      <c r="M64" s="606" t="s">
        <v>39</v>
      </c>
      <c r="N64" s="607">
        <v>90</v>
      </c>
      <c r="O64" s="608"/>
      <c r="P64" s="319" t="s">
        <v>39</v>
      </c>
      <c r="Q64" s="320" t="s">
        <v>39</v>
      </c>
      <c r="R64" s="609">
        <v>0</v>
      </c>
      <c r="S64" s="608"/>
      <c r="T64" s="319" t="s">
        <v>39</v>
      </c>
      <c r="U64" s="320" t="s">
        <v>39</v>
      </c>
      <c r="V64" s="609">
        <v>1.2857142857142858</v>
      </c>
      <c r="W64" s="609"/>
      <c r="X64" s="316">
        <v>70</v>
      </c>
      <c r="Y64" s="317"/>
      <c r="Z64" s="318">
        <v>3.2051282051282048E-2</v>
      </c>
      <c r="AA64" s="317"/>
      <c r="AB64" s="319" t="s">
        <v>39</v>
      </c>
      <c r="AC64" s="320" t="s">
        <v>39</v>
      </c>
      <c r="AD64" s="321">
        <v>90</v>
      </c>
      <c r="AE64" s="605"/>
      <c r="AF64" s="430" t="s">
        <v>39</v>
      </c>
      <c r="AG64" s="606" t="s">
        <v>39</v>
      </c>
      <c r="AH64" s="607">
        <v>90</v>
      </c>
      <c r="AI64" s="608"/>
      <c r="AJ64" s="319" t="s">
        <v>39</v>
      </c>
      <c r="AK64" s="320" t="s">
        <v>39</v>
      </c>
      <c r="AL64" s="609">
        <v>0</v>
      </c>
      <c r="AM64" s="608"/>
      <c r="AN64" s="319" t="s">
        <v>39</v>
      </c>
      <c r="AO64" s="320" t="s">
        <v>39</v>
      </c>
      <c r="AP64" s="609">
        <v>1.2857142857142858</v>
      </c>
      <c r="AQ64" s="609"/>
      <c r="AR64" s="316">
        <v>55</v>
      </c>
      <c r="AS64" s="317"/>
      <c r="AT64" s="318">
        <v>2.4909420289855072E-2</v>
      </c>
      <c r="AU64" s="317"/>
      <c r="AV64" s="319" t="s">
        <v>39</v>
      </c>
      <c r="AW64" s="320" t="s">
        <v>39</v>
      </c>
      <c r="AX64" s="321">
        <v>70</v>
      </c>
      <c r="AY64" s="605"/>
      <c r="AZ64" s="430" t="s">
        <v>39</v>
      </c>
      <c r="BA64" s="606" t="s">
        <v>39</v>
      </c>
      <c r="BB64" s="607">
        <v>70</v>
      </c>
      <c r="BC64" s="608"/>
      <c r="BD64" s="319" t="s">
        <v>39</v>
      </c>
      <c r="BE64" s="320" t="s">
        <v>39</v>
      </c>
      <c r="BF64" s="609">
        <v>0</v>
      </c>
      <c r="BG64" s="608"/>
      <c r="BH64" s="319" t="s">
        <v>39</v>
      </c>
      <c r="BI64" s="320" t="s">
        <v>39</v>
      </c>
      <c r="BJ64" s="609">
        <v>1.2727272727272727</v>
      </c>
      <c r="BK64" s="609"/>
      <c r="BL64" s="316">
        <v>40</v>
      </c>
      <c r="BM64" s="317"/>
      <c r="BN64" s="318">
        <v>1.8107741059302851E-2</v>
      </c>
      <c r="BO64" s="317"/>
      <c r="BP64" s="319" t="s">
        <v>39</v>
      </c>
      <c r="BQ64" s="320" t="s">
        <v>39</v>
      </c>
      <c r="BR64" s="321">
        <v>50</v>
      </c>
      <c r="BS64" s="605"/>
      <c r="BT64" s="430" t="s">
        <v>39</v>
      </c>
      <c r="BU64" s="606" t="s">
        <v>39</v>
      </c>
      <c r="BV64" s="607">
        <v>50</v>
      </c>
      <c r="BW64" s="608"/>
      <c r="BX64" s="319" t="s">
        <v>39</v>
      </c>
      <c r="BY64" s="320" t="s">
        <v>39</v>
      </c>
      <c r="BZ64" s="609">
        <v>0</v>
      </c>
      <c r="CA64" s="608"/>
      <c r="CB64" s="319" t="s">
        <v>39</v>
      </c>
      <c r="CC64" s="320" t="s">
        <v>39</v>
      </c>
      <c r="CD64" s="609">
        <v>1.25</v>
      </c>
      <c r="CE64" s="609"/>
      <c r="CF64" s="610">
        <f t="shared" ref="CF64:CF88" si="10">BL64+AR64+X64+D64</f>
        <v>235</v>
      </c>
      <c r="CG64" s="609"/>
      <c r="CH64" s="318">
        <f>CF64/8784</f>
        <v>2.6753187613843352E-2</v>
      </c>
      <c r="CI64" s="611"/>
      <c r="CJ64" s="612" t="s">
        <v>39</v>
      </c>
      <c r="CK64" s="613" t="s">
        <v>39</v>
      </c>
      <c r="CL64" s="321">
        <f t="shared" ref="CL64:CL92" si="11">BR64+AX64+AD64+J64</f>
        <v>300</v>
      </c>
      <c r="CM64" s="614"/>
      <c r="CN64" s="612" t="s">
        <v>39</v>
      </c>
      <c r="CO64" s="613" t="s">
        <v>39</v>
      </c>
      <c r="CP64" s="321">
        <f t="shared" ref="CP64:CP92" si="12">BV64+BB64+AH64+N64</f>
        <v>300</v>
      </c>
      <c r="CQ64" s="605"/>
      <c r="CR64" s="612" t="s">
        <v>39</v>
      </c>
      <c r="CS64" s="613" t="s">
        <v>39</v>
      </c>
      <c r="CT64" s="321">
        <f t="shared" ref="CT64:CT92" si="13">BZ64+BF64+AL64+R64</f>
        <v>0</v>
      </c>
      <c r="CU64" s="605"/>
      <c r="CV64" s="612" t="s">
        <v>39</v>
      </c>
      <c r="CW64" s="613" t="s">
        <v>39</v>
      </c>
      <c r="CX64" s="321">
        <f>CL64/CF64</f>
        <v>1.2765957446808511</v>
      </c>
      <c r="CY64" s="615"/>
      <c r="CZ64" s="616"/>
      <c r="DA64" s="617"/>
      <c r="DB64" s="618"/>
      <c r="DC64" s="619"/>
      <c r="DD64" s="321"/>
      <c r="DE64" s="620"/>
      <c r="DF64" s="621"/>
      <c r="DG64" s="622"/>
      <c r="DH64" s="321"/>
      <c r="DI64" s="605"/>
      <c r="DJ64" s="621"/>
      <c r="DK64" s="622"/>
      <c r="DL64" s="321"/>
      <c r="DM64" s="605"/>
      <c r="DN64" s="621"/>
      <c r="DO64" s="622"/>
      <c r="DP64" s="524"/>
      <c r="DQ64" s="534"/>
      <c r="DR64" s="623"/>
      <c r="DS64" s="624"/>
      <c r="DT64" s="621"/>
      <c r="DU64" s="622"/>
      <c r="DV64" s="620"/>
      <c r="DW64" s="625"/>
      <c r="DX64" s="430"/>
      <c r="DY64" s="626"/>
      <c r="DZ64" s="620"/>
      <c r="EA64" s="625"/>
      <c r="EB64" s="319"/>
      <c r="EC64" s="622"/>
      <c r="ED64" s="620"/>
      <c r="EE64" s="627"/>
      <c r="EF64" s="628"/>
      <c r="EG64" s="626"/>
      <c r="EH64" s="629"/>
      <c r="EI64" s="630"/>
    </row>
    <row r="65" spans="1:139" ht="15.75" thickBot="1" x14ac:dyDescent="0.3">
      <c r="A65" s="1003"/>
      <c r="B65" s="50" t="s">
        <v>58</v>
      </c>
      <c r="C65" s="51"/>
      <c r="D65" s="322">
        <v>10288.300000000001</v>
      </c>
      <c r="E65" s="58"/>
      <c r="F65" s="220">
        <v>0.93556365884931225</v>
      </c>
      <c r="G65" s="52"/>
      <c r="H65" s="53" t="s">
        <v>39</v>
      </c>
      <c r="I65" s="54" t="s">
        <v>39</v>
      </c>
      <c r="J65" s="55">
        <v>1373834.7955981733</v>
      </c>
      <c r="K65" s="59"/>
      <c r="L65" s="431" t="s">
        <v>39</v>
      </c>
      <c r="M65" s="54" t="s">
        <v>39</v>
      </c>
      <c r="N65" s="55">
        <v>1355703.7825981732</v>
      </c>
      <c r="O65" s="60"/>
      <c r="P65" s="53" t="s">
        <v>39</v>
      </c>
      <c r="Q65" s="54" t="s">
        <v>39</v>
      </c>
      <c r="R65" s="55">
        <v>18131.012999999999</v>
      </c>
      <c r="S65" s="60"/>
      <c r="T65" s="53" t="s">
        <v>39</v>
      </c>
      <c r="U65" s="54" t="s">
        <v>39</v>
      </c>
      <c r="V65" s="57">
        <v>135.72537602966122</v>
      </c>
      <c r="W65" s="61"/>
      <c r="X65" s="322">
        <v>10082.499999999998</v>
      </c>
      <c r="Y65" s="58"/>
      <c r="Z65" s="220">
        <v>0.91643261618447713</v>
      </c>
      <c r="AA65" s="52"/>
      <c r="AB65" s="53" t="s">
        <v>39</v>
      </c>
      <c r="AC65" s="54" t="s">
        <v>39</v>
      </c>
      <c r="AD65" s="55">
        <v>1326773.7571291032</v>
      </c>
      <c r="AE65" s="59"/>
      <c r="AF65" s="431" t="s">
        <v>39</v>
      </c>
      <c r="AG65" s="54" t="s">
        <v>39</v>
      </c>
      <c r="AH65" s="55">
        <v>1308642.7571291032</v>
      </c>
      <c r="AI65" s="60"/>
      <c r="AJ65" s="53" t="s">
        <v>39</v>
      </c>
      <c r="AK65" s="54" t="s">
        <v>39</v>
      </c>
      <c r="AL65" s="55">
        <v>18131</v>
      </c>
      <c r="AM65" s="60"/>
      <c r="AN65" s="53" t="s">
        <v>39</v>
      </c>
      <c r="AO65" s="54" t="s">
        <v>39</v>
      </c>
      <c r="AP65" s="57">
        <v>133.7884615645261</v>
      </c>
      <c r="AQ65" s="61"/>
      <c r="AR65" s="322">
        <v>9840.8000000000011</v>
      </c>
      <c r="AS65" s="58"/>
      <c r="AT65" s="220">
        <v>0.88600779695504606</v>
      </c>
      <c r="AU65" s="52"/>
      <c r="AV65" s="53" t="s">
        <v>39</v>
      </c>
      <c r="AW65" s="54" t="s">
        <v>39</v>
      </c>
      <c r="AX65" s="55">
        <v>1264603.0747065835</v>
      </c>
      <c r="AY65" s="59"/>
      <c r="AZ65" s="431" t="s">
        <v>39</v>
      </c>
      <c r="BA65" s="54" t="s">
        <v>39</v>
      </c>
      <c r="BB65" s="55">
        <v>1238111.0747065835</v>
      </c>
      <c r="BC65" s="60"/>
      <c r="BD65" s="53" t="s">
        <v>39</v>
      </c>
      <c r="BE65" s="54" t="s">
        <v>39</v>
      </c>
      <c r="BF65" s="55">
        <v>26492</v>
      </c>
      <c r="BG65" s="60"/>
      <c r="BH65" s="53" t="s">
        <v>39</v>
      </c>
      <c r="BI65" s="54" t="s">
        <v>39</v>
      </c>
      <c r="BJ65" s="57">
        <v>130.49395340718573</v>
      </c>
      <c r="BK65" s="61"/>
      <c r="BL65" s="322">
        <v>10352.800000000001</v>
      </c>
      <c r="BM65" s="58"/>
      <c r="BN65" s="220">
        <v>0.93294523695806952</v>
      </c>
      <c r="BO65" s="52"/>
      <c r="BP65" s="53" t="s">
        <v>39</v>
      </c>
      <c r="BQ65" s="54" t="s">
        <v>39</v>
      </c>
      <c r="BR65" s="55">
        <v>1333619.6692756279</v>
      </c>
      <c r="BS65" s="59"/>
      <c r="BT65" s="431" t="s">
        <v>39</v>
      </c>
      <c r="BU65" s="54" t="s">
        <v>39</v>
      </c>
      <c r="BV65" s="55">
        <v>1315488.6692756279</v>
      </c>
      <c r="BW65" s="60"/>
      <c r="BX65" s="53" t="s">
        <v>39</v>
      </c>
      <c r="BY65" s="54" t="s">
        <v>39</v>
      </c>
      <c r="BZ65" s="55">
        <v>18131</v>
      </c>
      <c r="CA65" s="60"/>
      <c r="CB65" s="53" t="s">
        <v>39</v>
      </c>
      <c r="CC65" s="54" t="s">
        <v>39</v>
      </c>
      <c r="CD65" s="57">
        <v>130.56208491153012</v>
      </c>
      <c r="CE65" s="61"/>
      <c r="CF65" s="631">
        <f t="shared" si="10"/>
        <v>40564.400000000001</v>
      </c>
      <c r="CG65" s="59"/>
      <c r="CH65" s="221">
        <f>CF65/44202.6</f>
        <v>0.91769262441575838</v>
      </c>
      <c r="CI65" s="62"/>
      <c r="CJ65" s="431" t="s">
        <v>39</v>
      </c>
      <c r="CK65" s="54" t="s">
        <v>39</v>
      </c>
      <c r="CL65" s="632">
        <f t="shared" si="11"/>
        <v>5298831.2967094881</v>
      </c>
      <c r="CM65" s="60"/>
      <c r="CN65" s="431" t="s">
        <v>39</v>
      </c>
      <c r="CO65" s="54" t="s">
        <v>39</v>
      </c>
      <c r="CP65" s="55">
        <f t="shared" si="12"/>
        <v>5217946.2837094879</v>
      </c>
      <c r="CQ65" s="59"/>
      <c r="CR65" s="431" t="s">
        <v>39</v>
      </c>
      <c r="CS65" s="54" t="s">
        <v>39</v>
      </c>
      <c r="CT65" s="632">
        <f t="shared" si="13"/>
        <v>80885.013000000006</v>
      </c>
      <c r="CU65" s="59"/>
      <c r="CV65" s="431" t="s">
        <v>39</v>
      </c>
      <c r="CW65" s="54" t="s">
        <v>39</v>
      </c>
      <c r="CX65" s="632">
        <f t="shared" ref="CX65:CX88" si="14">CL65/CF65</f>
        <v>130.627626606322</v>
      </c>
      <c r="CY65" s="633"/>
      <c r="CZ65" s="63"/>
      <c r="DA65" s="232"/>
      <c r="DB65" s="52"/>
      <c r="DC65" s="42"/>
      <c r="DD65" s="64"/>
      <c r="DE65" s="65"/>
      <c r="DF65" s="53"/>
      <c r="DG65" s="54"/>
      <c r="DH65" s="55"/>
      <c r="DI65" s="66"/>
      <c r="DJ65" s="53"/>
      <c r="DK65" s="54"/>
      <c r="DL65" s="55"/>
      <c r="DM65" s="66"/>
      <c r="DN65" s="53"/>
      <c r="DO65" s="54"/>
      <c r="DP65" s="55"/>
      <c r="DQ65" s="67"/>
      <c r="DR65" s="68"/>
      <c r="DS65" s="182"/>
      <c r="DT65" s="53"/>
      <c r="DU65" s="54"/>
      <c r="DV65" s="56"/>
      <c r="DW65" s="185"/>
      <c r="DX65" s="69"/>
      <c r="DY65" s="70"/>
      <c r="DZ65" s="56"/>
      <c r="EA65" s="185"/>
      <c r="EB65" s="53"/>
      <c r="EC65" s="54"/>
      <c r="ED65" s="56"/>
      <c r="EE65" s="182"/>
      <c r="EF65" s="180"/>
      <c r="EG65" s="70"/>
      <c r="EH65" s="634"/>
      <c r="EI65" s="635"/>
    </row>
    <row r="66" spans="1:139" x14ac:dyDescent="0.25">
      <c r="A66" s="71" t="s">
        <v>59</v>
      </c>
      <c r="B66" s="72" t="s">
        <v>60</v>
      </c>
      <c r="C66" s="636"/>
      <c r="D66" s="323">
        <v>560.80000000000007</v>
      </c>
      <c r="E66" s="324"/>
      <c r="F66" s="264">
        <v>5.0996189835317236E-2</v>
      </c>
      <c r="G66" s="325"/>
      <c r="H66" s="326" t="s">
        <v>39</v>
      </c>
      <c r="I66" s="327" t="s">
        <v>39</v>
      </c>
      <c r="J66" s="328">
        <v>45768.100000000006</v>
      </c>
      <c r="K66" s="637"/>
      <c r="L66" s="432" t="s">
        <v>39</v>
      </c>
      <c r="M66" s="638" t="s">
        <v>39</v>
      </c>
      <c r="N66" s="639">
        <v>45768.100000000006</v>
      </c>
      <c r="O66" s="432"/>
      <c r="P66" s="326" t="s">
        <v>39</v>
      </c>
      <c r="Q66" s="327" t="s">
        <v>39</v>
      </c>
      <c r="R66" s="640">
        <v>0</v>
      </c>
      <c r="S66" s="432"/>
      <c r="T66" s="326" t="s">
        <v>39</v>
      </c>
      <c r="U66" s="327" t="s">
        <v>39</v>
      </c>
      <c r="V66" s="640">
        <v>81.612161198288163</v>
      </c>
      <c r="W66" s="432"/>
      <c r="X66" s="323">
        <v>761.59999999999991</v>
      </c>
      <c r="Y66" s="324"/>
      <c r="Z66" s="264">
        <v>6.922440669338932E-2</v>
      </c>
      <c r="AA66" s="325"/>
      <c r="AB66" s="326" t="s">
        <v>39</v>
      </c>
      <c r="AC66" s="327" t="s">
        <v>39</v>
      </c>
      <c r="AD66" s="328">
        <v>54797.5</v>
      </c>
      <c r="AE66" s="637"/>
      <c r="AF66" s="432" t="s">
        <v>39</v>
      </c>
      <c r="AG66" s="638" t="s">
        <v>39</v>
      </c>
      <c r="AH66" s="639">
        <v>54797.5</v>
      </c>
      <c r="AI66" s="432"/>
      <c r="AJ66" s="326" t="s">
        <v>39</v>
      </c>
      <c r="AK66" s="327" t="s">
        <v>39</v>
      </c>
      <c r="AL66" s="640">
        <v>0</v>
      </c>
      <c r="AM66" s="432"/>
      <c r="AN66" s="326" t="s">
        <v>39</v>
      </c>
      <c r="AO66" s="327" t="s">
        <v>39</v>
      </c>
      <c r="AP66" s="640">
        <v>71.950498949579838</v>
      </c>
      <c r="AQ66" s="432"/>
      <c r="AR66" s="323">
        <v>1113.9000000000001</v>
      </c>
      <c r="AS66" s="324"/>
      <c r="AT66" s="264">
        <v>0.10028900953461363</v>
      </c>
      <c r="AU66" s="325"/>
      <c r="AV66" s="326" t="s">
        <v>39</v>
      </c>
      <c r="AW66" s="327" t="s">
        <v>39</v>
      </c>
      <c r="AX66" s="328">
        <v>68981.5</v>
      </c>
      <c r="AY66" s="637"/>
      <c r="AZ66" s="432" t="s">
        <v>39</v>
      </c>
      <c r="BA66" s="638" t="s">
        <v>39</v>
      </c>
      <c r="BB66" s="639">
        <v>68981.5</v>
      </c>
      <c r="BC66" s="432"/>
      <c r="BD66" s="326" t="s">
        <v>39</v>
      </c>
      <c r="BE66" s="327" t="s">
        <v>39</v>
      </c>
      <c r="BF66" s="640">
        <v>0</v>
      </c>
      <c r="BG66" s="432"/>
      <c r="BH66" s="326" t="s">
        <v>39</v>
      </c>
      <c r="BI66" s="327" t="s">
        <v>39</v>
      </c>
      <c r="BJ66" s="640">
        <v>61.927910943531728</v>
      </c>
      <c r="BK66" s="432"/>
      <c r="BL66" s="323">
        <v>589.29999999999995</v>
      </c>
      <c r="BM66" s="324"/>
      <c r="BN66" s="264">
        <v>5.3104921194207386E-2</v>
      </c>
      <c r="BO66" s="325"/>
      <c r="BP66" s="326" t="s">
        <v>39</v>
      </c>
      <c r="BQ66" s="327" t="s">
        <v>39</v>
      </c>
      <c r="BR66" s="328">
        <v>50759.7</v>
      </c>
      <c r="BS66" s="637"/>
      <c r="BT66" s="432" t="s">
        <v>39</v>
      </c>
      <c r="BU66" s="638" t="s">
        <v>39</v>
      </c>
      <c r="BV66" s="639">
        <v>50759.7</v>
      </c>
      <c r="BW66" s="432"/>
      <c r="BX66" s="326" t="s">
        <v>39</v>
      </c>
      <c r="BY66" s="327" t="s">
        <v>39</v>
      </c>
      <c r="BZ66" s="640"/>
      <c r="CA66" s="432"/>
      <c r="CB66" s="326" t="s">
        <v>39</v>
      </c>
      <c r="CC66" s="327" t="s">
        <v>39</v>
      </c>
      <c r="CD66" s="640">
        <v>86.135584591888687</v>
      </c>
      <c r="CE66" s="432"/>
      <c r="CF66" s="323">
        <f t="shared" si="10"/>
        <v>3025.6000000000004</v>
      </c>
      <c r="CG66" s="641"/>
      <c r="CH66" s="642">
        <f>CF66/44202.6</f>
        <v>6.8448462307647076E-2</v>
      </c>
      <c r="CI66" s="643"/>
      <c r="CJ66" s="432" t="s">
        <v>39</v>
      </c>
      <c r="CK66" s="644" t="s">
        <v>39</v>
      </c>
      <c r="CL66" s="328">
        <f t="shared" si="11"/>
        <v>220306.80000000002</v>
      </c>
      <c r="CM66" s="645"/>
      <c r="CN66" s="637" t="s">
        <v>39</v>
      </c>
      <c r="CO66" s="644" t="s">
        <v>39</v>
      </c>
      <c r="CP66" s="646">
        <f t="shared" si="12"/>
        <v>220306.80000000002</v>
      </c>
      <c r="CQ66" s="432"/>
      <c r="CR66" s="432" t="s">
        <v>39</v>
      </c>
      <c r="CS66" s="644" t="s">
        <v>39</v>
      </c>
      <c r="CT66" s="640">
        <f t="shared" si="13"/>
        <v>0</v>
      </c>
      <c r="CU66" s="432"/>
      <c r="CV66" s="432" t="s">
        <v>39</v>
      </c>
      <c r="CW66" s="644" t="s">
        <v>39</v>
      </c>
      <c r="CX66" s="646">
        <f t="shared" si="14"/>
        <v>72.814251718667364</v>
      </c>
      <c r="CY66" s="647"/>
      <c r="CZ66" s="648"/>
      <c r="DA66" s="649"/>
      <c r="DB66" s="650"/>
      <c r="DC66" s="651"/>
      <c r="DD66" s="648"/>
      <c r="DE66" s="652"/>
      <c r="DF66" s="326"/>
      <c r="DG66" s="327"/>
      <c r="DH66" s="653"/>
      <c r="DI66" s="653"/>
      <c r="DJ66" s="326"/>
      <c r="DK66" s="327"/>
      <c r="DL66" s="653"/>
      <c r="DM66" s="653"/>
      <c r="DN66" s="326"/>
      <c r="DO66" s="327"/>
      <c r="DP66" s="654"/>
      <c r="DQ66" s="655"/>
      <c r="DR66" s="656"/>
      <c r="DS66" s="657"/>
      <c r="DT66" s="326"/>
      <c r="DU66" s="327"/>
      <c r="DV66" s="658"/>
      <c r="DW66" s="659"/>
      <c r="DX66" s="660"/>
      <c r="DY66" s="661"/>
      <c r="DZ66" s="662"/>
      <c r="EA66" s="663"/>
      <c r="EB66" s="326"/>
      <c r="EC66" s="327"/>
      <c r="ED66" s="658"/>
      <c r="EE66" s="664"/>
      <c r="EF66" s="662"/>
      <c r="EG66" s="327"/>
      <c r="EH66" s="665"/>
      <c r="EI66" s="666"/>
    </row>
    <row r="67" spans="1:139" x14ac:dyDescent="0.25">
      <c r="A67" s="73"/>
      <c r="B67" s="74"/>
      <c r="C67" s="667" t="s">
        <v>40</v>
      </c>
      <c r="D67" s="329">
        <v>220.8</v>
      </c>
      <c r="E67" s="330"/>
      <c r="F67" s="331">
        <v>0.10114521300961979</v>
      </c>
      <c r="G67" s="332"/>
      <c r="H67" s="333" t="s">
        <v>39</v>
      </c>
      <c r="I67" s="334" t="s">
        <v>39</v>
      </c>
      <c r="J67" s="335">
        <v>33340.800000000003</v>
      </c>
      <c r="K67" s="668"/>
      <c r="L67" s="433" t="s">
        <v>39</v>
      </c>
      <c r="M67" s="334" t="s">
        <v>39</v>
      </c>
      <c r="N67" s="669">
        <v>33340.800000000003</v>
      </c>
      <c r="O67" s="334"/>
      <c r="P67" s="333" t="s">
        <v>39</v>
      </c>
      <c r="Q67" s="334" t="s">
        <v>39</v>
      </c>
      <c r="R67" s="669">
        <v>0</v>
      </c>
      <c r="S67" s="334"/>
      <c r="T67" s="333" t="s">
        <v>39</v>
      </c>
      <c r="U67" s="334" t="s">
        <v>39</v>
      </c>
      <c r="V67" s="669">
        <v>151</v>
      </c>
      <c r="W67" s="668"/>
      <c r="X67" s="329">
        <v>239.7</v>
      </c>
      <c r="Y67" s="330"/>
      <c r="Z67" s="331">
        <v>0.10975274725274725</v>
      </c>
      <c r="AA67" s="332"/>
      <c r="AB67" s="333" t="s">
        <v>39</v>
      </c>
      <c r="AC67" s="334" t="s">
        <v>39</v>
      </c>
      <c r="AD67" s="335">
        <v>36194.699999999997</v>
      </c>
      <c r="AE67" s="668"/>
      <c r="AF67" s="433" t="s">
        <v>39</v>
      </c>
      <c r="AG67" s="334" t="s">
        <v>39</v>
      </c>
      <c r="AH67" s="669">
        <v>36194.699999999997</v>
      </c>
      <c r="AI67" s="334"/>
      <c r="AJ67" s="333" t="s">
        <v>39</v>
      </c>
      <c r="AK67" s="334" t="s">
        <v>39</v>
      </c>
      <c r="AL67" s="669">
        <v>0</v>
      </c>
      <c r="AM67" s="334"/>
      <c r="AN67" s="333" t="s">
        <v>39</v>
      </c>
      <c r="AO67" s="334" t="s">
        <v>39</v>
      </c>
      <c r="AP67" s="669">
        <v>151</v>
      </c>
      <c r="AQ67" s="668"/>
      <c r="AR67" s="329">
        <v>277.10000000000002</v>
      </c>
      <c r="AS67" s="330"/>
      <c r="AT67" s="331">
        <v>0.12693540998625746</v>
      </c>
      <c r="AU67" s="332"/>
      <c r="AV67" s="333" t="s">
        <v>39</v>
      </c>
      <c r="AW67" s="334" t="s">
        <v>39</v>
      </c>
      <c r="AX67" s="335">
        <v>41842.100000000006</v>
      </c>
      <c r="AY67" s="668"/>
      <c r="AZ67" s="433" t="s">
        <v>39</v>
      </c>
      <c r="BA67" s="334" t="s">
        <v>39</v>
      </c>
      <c r="BB67" s="669">
        <v>41842.100000000006</v>
      </c>
      <c r="BC67" s="334"/>
      <c r="BD67" s="333" t="s">
        <v>39</v>
      </c>
      <c r="BE67" s="334" t="s">
        <v>39</v>
      </c>
      <c r="BF67" s="669"/>
      <c r="BG67" s="334"/>
      <c r="BH67" s="333" t="s">
        <v>39</v>
      </c>
      <c r="BI67" s="334" t="s">
        <v>39</v>
      </c>
      <c r="BJ67" s="669">
        <v>151</v>
      </c>
      <c r="BK67" s="668"/>
      <c r="BL67" s="329">
        <v>250.7</v>
      </c>
      <c r="BM67" s="330"/>
      <c r="BN67" s="331">
        <v>0.11349026708918061</v>
      </c>
      <c r="BO67" s="332"/>
      <c r="BP67" s="333" t="s">
        <v>39</v>
      </c>
      <c r="BQ67" s="334" t="s">
        <v>39</v>
      </c>
      <c r="BR67" s="335">
        <v>37855.699999999997</v>
      </c>
      <c r="BS67" s="668"/>
      <c r="BT67" s="433" t="s">
        <v>39</v>
      </c>
      <c r="BU67" s="334" t="s">
        <v>39</v>
      </c>
      <c r="BV67" s="669">
        <v>37855.699999999997</v>
      </c>
      <c r="BW67" s="334"/>
      <c r="BX67" s="333" t="s">
        <v>39</v>
      </c>
      <c r="BY67" s="334" t="s">
        <v>39</v>
      </c>
      <c r="BZ67" s="669">
        <v>0</v>
      </c>
      <c r="CA67" s="334"/>
      <c r="CB67" s="333" t="s">
        <v>39</v>
      </c>
      <c r="CC67" s="334" t="s">
        <v>39</v>
      </c>
      <c r="CD67" s="669">
        <v>151</v>
      </c>
      <c r="CE67" s="668"/>
      <c r="CF67" s="329">
        <f t="shared" si="10"/>
        <v>988.3</v>
      </c>
      <c r="CG67" s="670"/>
      <c r="CH67" s="331">
        <f t="shared" ref="CH67:CH88" si="15">CF67/8760</f>
        <v>0.11281963470319634</v>
      </c>
      <c r="CI67" s="671"/>
      <c r="CJ67" s="333" t="s">
        <v>39</v>
      </c>
      <c r="CK67" s="334" t="s">
        <v>39</v>
      </c>
      <c r="CL67" s="335">
        <f t="shared" si="11"/>
        <v>149233.29999999999</v>
      </c>
      <c r="CM67" s="433"/>
      <c r="CN67" s="433" t="s">
        <v>39</v>
      </c>
      <c r="CO67" s="334" t="s">
        <v>39</v>
      </c>
      <c r="CP67" s="669">
        <f t="shared" si="12"/>
        <v>149233.29999999999</v>
      </c>
      <c r="CQ67" s="433"/>
      <c r="CR67" s="433" t="s">
        <v>39</v>
      </c>
      <c r="CS67" s="334" t="s">
        <v>39</v>
      </c>
      <c r="CT67" s="335">
        <f t="shared" si="13"/>
        <v>0</v>
      </c>
      <c r="CU67" s="433"/>
      <c r="CV67" s="433" t="s">
        <v>39</v>
      </c>
      <c r="CW67" s="334" t="s">
        <v>39</v>
      </c>
      <c r="CX67" s="669">
        <f t="shared" si="14"/>
        <v>151</v>
      </c>
      <c r="CY67" s="672"/>
      <c r="CZ67" s="673"/>
      <c r="DA67" s="674"/>
      <c r="DB67" s="675"/>
      <c r="DC67" s="676"/>
      <c r="DD67" s="677"/>
      <c r="DE67" s="677"/>
      <c r="DF67" s="333"/>
      <c r="DG67" s="334"/>
      <c r="DH67" s="677"/>
      <c r="DI67" s="677"/>
      <c r="DJ67" s="333"/>
      <c r="DK67" s="334"/>
      <c r="DL67" s="677"/>
      <c r="DM67" s="677"/>
      <c r="DN67" s="333"/>
      <c r="DO67" s="334"/>
      <c r="DP67" s="677"/>
      <c r="DQ67" s="678"/>
      <c r="DR67" s="679"/>
      <c r="DS67" s="680"/>
      <c r="DT67" s="333"/>
      <c r="DU67" s="334"/>
      <c r="DV67" s="681"/>
      <c r="DW67" s="331"/>
      <c r="DX67" s="433"/>
      <c r="DY67" s="334"/>
      <c r="DZ67" s="335"/>
      <c r="EA67" s="331"/>
      <c r="EB67" s="333"/>
      <c r="EC67" s="334"/>
      <c r="ED67" s="681"/>
      <c r="EE67" s="682"/>
      <c r="EF67" s="683"/>
      <c r="EG67" s="334"/>
      <c r="EH67" s="335"/>
      <c r="EI67" s="684"/>
    </row>
    <row r="68" spans="1:139" x14ac:dyDescent="0.25">
      <c r="A68" s="75"/>
      <c r="B68" s="76"/>
      <c r="C68" s="685" t="s">
        <v>46</v>
      </c>
      <c r="D68" s="336">
        <v>0</v>
      </c>
      <c r="E68" s="337"/>
      <c r="F68" s="338">
        <v>0</v>
      </c>
      <c r="G68" s="339"/>
      <c r="H68" s="340" t="s">
        <v>39</v>
      </c>
      <c r="I68" s="341" t="s">
        <v>39</v>
      </c>
      <c r="J68" s="342">
        <v>0</v>
      </c>
      <c r="K68" s="686"/>
      <c r="L68" s="434" t="s">
        <v>39</v>
      </c>
      <c r="M68" s="341" t="s">
        <v>39</v>
      </c>
      <c r="N68" s="687">
        <v>0</v>
      </c>
      <c r="O68" s="341"/>
      <c r="P68" s="340" t="s">
        <v>39</v>
      </c>
      <c r="Q68" s="341" t="s">
        <v>39</v>
      </c>
      <c r="R68" s="687">
        <v>0</v>
      </c>
      <c r="S68" s="341"/>
      <c r="T68" s="340" t="s">
        <v>39</v>
      </c>
      <c r="U68" s="341" t="s">
        <v>39</v>
      </c>
      <c r="V68" s="687">
        <v>0</v>
      </c>
      <c r="W68" s="688"/>
      <c r="X68" s="336">
        <v>0</v>
      </c>
      <c r="Y68" s="337"/>
      <c r="Z68" s="338">
        <v>0</v>
      </c>
      <c r="AA68" s="339"/>
      <c r="AB68" s="340" t="s">
        <v>39</v>
      </c>
      <c r="AC68" s="341" t="s">
        <v>39</v>
      </c>
      <c r="AD68" s="342">
        <v>0</v>
      </c>
      <c r="AE68" s="686"/>
      <c r="AF68" s="434" t="s">
        <v>39</v>
      </c>
      <c r="AG68" s="341" t="s">
        <v>39</v>
      </c>
      <c r="AH68" s="687">
        <v>0</v>
      </c>
      <c r="AI68" s="341"/>
      <c r="AJ68" s="340" t="s">
        <v>39</v>
      </c>
      <c r="AK68" s="341" t="s">
        <v>39</v>
      </c>
      <c r="AL68" s="687">
        <v>0</v>
      </c>
      <c r="AM68" s="341"/>
      <c r="AN68" s="340" t="s">
        <v>39</v>
      </c>
      <c r="AO68" s="341" t="s">
        <v>39</v>
      </c>
      <c r="AP68" s="687">
        <v>0</v>
      </c>
      <c r="AQ68" s="688"/>
      <c r="AR68" s="336">
        <v>0</v>
      </c>
      <c r="AS68" s="337"/>
      <c r="AT68" s="338">
        <v>0</v>
      </c>
      <c r="AU68" s="339"/>
      <c r="AV68" s="340" t="s">
        <v>39</v>
      </c>
      <c r="AW68" s="341" t="s">
        <v>39</v>
      </c>
      <c r="AX68" s="342">
        <v>0</v>
      </c>
      <c r="AY68" s="686"/>
      <c r="AZ68" s="434" t="s">
        <v>39</v>
      </c>
      <c r="BA68" s="341" t="s">
        <v>39</v>
      </c>
      <c r="BB68" s="687">
        <v>0</v>
      </c>
      <c r="BC68" s="341"/>
      <c r="BD68" s="340" t="s">
        <v>39</v>
      </c>
      <c r="BE68" s="341" t="s">
        <v>39</v>
      </c>
      <c r="BF68" s="687">
        <v>0</v>
      </c>
      <c r="BG68" s="341"/>
      <c r="BH68" s="340" t="s">
        <v>39</v>
      </c>
      <c r="BI68" s="341" t="s">
        <v>39</v>
      </c>
      <c r="BJ68" s="687">
        <v>0</v>
      </c>
      <c r="BK68" s="688"/>
      <c r="BL68" s="336">
        <v>0</v>
      </c>
      <c r="BM68" s="337"/>
      <c r="BN68" s="338">
        <v>0</v>
      </c>
      <c r="BO68" s="339"/>
      <c r="BP68" s="340" t="s">
        <v>39</v>
      </c>
      <c r="BQ68" s="341" t="s">
        <v>39</v>
      </c>
      <c r="BR68" s="342">
        <v>0</v>
      </c>
      <c r="BS68" s="686"/>
      <c r="BT68" s="434" t="s">
        <v>39</v>
      </c>
      <c r="BU68" s="341" t="s">
        <v>39</v>
      </c>
      <c r="BV68" s="687">
        <v>0</v>
      </c>
      <c r="BW68" s="341"/>
      <c r="BX68" s="340" t="s">
        <v>39</v>
      </c>
      <c r="BY68" s="341" t="s">
        <v>39</v>
      </c>
      <c r="BZ68" s="687">
        <v>0</v>
      </c>
      <c r="CA68" s="341"/>
      <c r="CB68" s="340" t="s">
        <v>39</v>
      </c>
      <c r="CC68" s="341" t="s">
        <v>39</v>
      </c>
      <c r="CD68" s="687">
        <v>0</v>
      </c>
      <c r="CE68" s="688"/>
      <c r="CF68" s="336">
        <f t="shared" si="10"/>
        <v>0</v>
      </c>
      <c r="CG68" s="689"/>
      <c r="CH68" s="338">
        <f>CF68/CF102</f>
        <v>0</v>
      </c>
      <c r="CI68" s="690"/>
      <c r="CJ68" s="340" t="s">
        <v>39</v>
      </c>
      <c r="CK68" s="341" t="s">
        <v>39</v>
      </c>
      <c r="CL68" s="342">
        <f t="shared" si="11"/>
        <v>0</v>
      </c>
      <c r="CM68" s="434"/>
      <c r="CN68" s="434" t="s">
        <v>39</v>
      </c>
      <c r="CO68" s="341" t="s">
        <v>39</v>
      </c>
      <c r="CP68" s="687">
        <f t="shared" si="12"/>
        <v>0</v>
      </c>
      <c r="CQ68" s="434"/>
      <c r="CR68" s="434" t="s">
        <v>39</v>
      </c>
      <c r="CS68" s="341" t="s">
        <v>39</v>
      </c>
      <c r="CT68" s="342">
        <f t="shared" si="13"/>
        <v>0</v>
      </c>
      <c r="CU68" s="434"/>
      <c r="CV68" s="434" t="s">
        <v>39</v>
      </c>
      <c r="CW68" s="341" t="s">
        <v>39</v>
      </c>
      <c r="CX68" s="691">
        <v>0</v>
      </c>
      <c r="CY68" s="692"/>
      <c r="CZ68" s="693"/>
      <c r="DA68" s="694"/>
      <c r="DB68" s="695"/>
      <c r="DC68" s="696"/>
      <c r="DD68" s="697"/>
      <c r="DE68" s="697"/>
      <c r="DF68" s="347"/>
      <c r="DG68" s="348"/>
      <c r="DH68" s="697"/>
      <c r="DI68" s="697"/>
      <c r="DJ68" s="347"/>
      <c r="DK68" s="348"/>
      <c r="DL68" s="697"/>
      <c r="DM68" s="697"/>
      <c r="DN68" s="347"/>
      <c r="DO68" s="348"/>
      <c r="DP68" s="697"/>
      <c r="DQ68" s="698"/>
      <c r="DR68" s="699"/>
      <c r="DS68" s="700"/>
      <c r="DT68" s="347"/>
      <c r="DU68" s="348"/>
      <c r="DV68" s="701"/>
      <c r="DW68" s="345"/>
      <c r="DX68" s="435"/>
      <c r="DY68" s="348"/>
      <c r="DZ68" s="702"/>
      <c r="EA68" s="345"/>
      <c r="EB68" s="347"/>
      <c r="EC68" s="348"/>
      <c r="ED68" s="435"/>
      <c r="EE68" s="703"/>
      <c r="EF68" s="704"/>
      <c r="EG68" s="348"/>
      <c r="EH68" s="702"/>
      <c r="EI68" s="705"/>
    </row>
    <row r="69" spans="1:139" x14ac:dyDescent="0.25">
      <c r="A69" s="77"/>
      <c r="B69" s="76"/>
      <c r="C69" s="685" t="s">
        <v>42</v>
      </c>
      <c r="D69" s="343">
        <v>292.3</v>
      </c>
      <c r="E69" s="344"/>
      <c r="F69" s="345">
        <v>0.13389830508474576</v>
      </c>
      <c r="G69" s="346"/>
      <c r="H69" s="347" t="s">
        <v>39</v>
      </c>
      <c r="I69" s="348" t="s">
        <v>39</v>
      </c>
      <c r="J69" s="342">
        <v>7892.1</v>
      </c>
      <c r="K69" s="706"/>
      <c r="L69" s="435" t="s">
        <v>39</v>
      </c>
      <c r="M69" s="348" t="s">
        <v>39</v>
      </c>
      <c r="N69" s="691">
        <v>7892.1</v>
      </c>
      <c r="O69" s="348"/>
      <c r="P69" s="347" t="s">
        <v>39</v>
      </c>
      <c r="Q69" s="348" t="s">
        <v>39</v>
      </c>
      <c r="R69" s="691">
        <v>0</v>
      </c>
      <c r="S69" s="348"/>
      <c r="T69" s="347" t="s">
        <v>39</v>
      </c>
      <c r="U69" s="348" t="s">
        <v>39</v>
      </c>
      <c r="V69" s="691">
        <v>27</v>
      </c>
      <c r="W69" s="706"/>
      <c r="X69" s="343">
        <v>448.4</v>
      </c>
      <c r="Y69" s="344"/>
      <c r="Z69" s="345">
        <v>0.2053113553113553</v>
      </c>
      <c r="AA69" s="346"/>
      <c r="AB69" s="347" t="s">
        <v>39</v>
      </c>
      <c r="AC69" s="348" t="s">
        <v>39</v>
      </c>
      <c r="AD69" s="342">
        <v>12106.8</v>
      </c>
      <c r="AE69" s="706"/>
      <c r="AF69" s="435" t="s">
        <v>39</v>
      </c>
      <c r="AG69" s="348" t="s">
        <v>39</v>
      </c>
      <c r="AH69" s="687">
        <v>12106.8</v>
      </c>
      <c r="AI69" s="348"/>
      <c r="AJ69" s="347" t="s">
        <v>39</v>
      </c>
      <c r="AK69" s="348" t="s">
        <v>39</v>
      </c>
      <c r="AL69" s="691">
        <v>0</v>
      </c>
      <c r="AM69" s="348"/>
      <c r="AN69" s="347" t="s">
        <v>39</v>
      </c>
      <c r="AO69" s="348" t="s">
        <v>39</v>
      </c>
      <c r="AP69" s="691">
        <v>27</v>
      </c>
      <c r="AQ69" s="706"/>
      <c r="AR69" s="343">
        <v>762.6</v>
      </c>
      <c r="AS69" s="344"/>
      <c r="AT69" s="345">
        <v>0.34933577645442054</v>
      </c>
      <c r="AU69" s="346"/>
      <c r="AV69" s="347" t="s">
        <v>39</v>
      </c>
      <c r="AW69" s="348" t="s">
        <v>39</v>
      </c>
      <c r="AX69" s="342">
        <v>20590.2</v>
      </c>
      <c r="AY69" s="706"/>
      <c r="AZ69" s="435" t="s">
        <v>39</v>
      </c>
      <c r="BA69" s="348" t="s">
        <v>39</v>
      </c>
      <c r="BB69" s="691">
        <v>20590.2</v>
      </c>
      <c r="BC69" s="348"/>
      <c r="BD69" s="347" t="s">
        <v>39</v>
      </c>
      <c r="BE69" s="348" t="s">
        <v>39</v>
      </c>
      <c r="BF69" s="691">
        <v>0</v>
      </c>
      <c r="BG69" s="348"/>
      <c r="BH69" s="347" t="s">
        <v>39</v>
      </c>
      <c r="BI69" s="348" t="s">
        <v>39</v>
      </c>
      <c r="BJ69" s="691">
        <v>27</v>
      </c>
      <c r="BK69" s="706"/>
      <c r="BL69" s="343">
        <v>280.39999999999998</v>
      </c>
      <c r="BM69" s="344"/>
      <c r="BN69" s="345">
        <v>0.12693526482571299</v>
      </c>
      <c r="BO69" s="346"/>
      <c r="BP69" s="347" t="s">
        <v>39</v>
      </c>
      <c r="BQ69" s="348" t="s">
        <v>39</v>
      </c>
      <c r="BR69" s="342">
        <v>7570.7999999999993</v>
      </c>
      <c r="BS69" s="706"/>
      <c r="BT69" s="435" t="s">
        <v>39</v>
      </c>
      <c r="BU69" s="348" t="s">
        <v>39</v>
      </c>
      <c r="BV69" s="691">
        <v>7570.7999999999993</v>
      </c>
      <c r="BW69" s="348"/>
      <c r="BX69" s="347" t="s">
        <v>39</v>
      </c>
      <c r="BY69" s="348" t="s">
        <v>39</v>
      </c>
      <c r="BZ69" s="691">
        <v>0</v>
      </c>
      <c r="CA69" s="348"/>
      <c r="CB69" s="347" t="s">
        <v>39</v>
      </c>
      <c r="CC69" s="348" t="s">
        <v>39</v>
      </c>
      <c r="CD69" s="691">
        <v>27</v>
      </c>
      <c r="CE69" s="706"/>
      <c r="CF69" s="343">
        <f t="shared" si="10"/>
        <v>1783.7</v>
      </c>
      <c r="CG69" s="707"/>
      <c r="CH69" s="345">
        <f t="shared" si="15"/>
        <v>0.20361872146118723</v>
      </c>
      <c r="CI69" s="708"/>
      <c r="CJ69" s="347" t="s">
        <v>39</v>
      </c>
      <c r="CK69" s="348" t="s">
        <v>39</v>
      </c>
      <c r="CL69" s="702">
        <f t="shared" si="11"/>
        <v>48159.9</v>
      </c>
      <c r="CM69" s="435"/>
      <c r="CN69" s="435" t="s">
        <v>39</v>
      </c>
      <c r="CO69" s="348" t="s">
        <v>39</v>
      </c>
      <c r="CP69" s="691">
        <f t="shared" si="12"/>
        <v>48159.9</v>
      </c>
      <c r="CQ69" s="435"/>
      <c r="CR69" s="435" t="s">
        <v>39</v>
      </c>
      <c r="CS69" s="348" t="s">
        <v>39</v>
      </c>
      <c r="CT69" s="702">
        <f t="shared" si="13"/>
        <v>0</v>
      </c>
      <c r="CU69" s="435"/>
      <c r="CV69" s="435" t="s">
        <v>39</v>
      </c>
      <c r="CW69" s="348" t="s">
        <v>39</v>
      </c>
      <c r="CX69" s="691">
        <f t="shared" si="14"/>
        <v>27</v>
      </c>
      <c r="CY69" s="688"/>
      <c r="CZ69" s="693"/>
      <c r="DA69" s="694"/>
      <c r="DB69" s="695"/>
      <c r="DC69" s="696"/>
      <c r="DD69" s="697"/>
      <c r="DE69" s="697"/>
      <c r="DF69" s="347"/>
      <c r="DG69" s="348"/>
      <c r="DH69" s="697"/>
      <c r="DI69" s="697"/>
      <c r="DJ69" s="347"/>
      <c r="DK69" s="348"/>
      <c r="DL69" s="697"/>
      <c r="DM69" s="697"/>
      <c r="DN69" s="347"/>
      <c r="DO69" s="348"/>
      <c r="DP69" s="697"/>
      <c r="DQ69" s="698"/>
      <c r="DR69" s="699"/>
      <c r="DS69" s="700"/>
      <c r="DT69" s="347"/>
      <c r="DU69" s="348"/>
      <c r="DV69" s="701"/>
      <c r="DW69" s="345"/>
      <c r="DX69" s="435"/>
      <c r="DY69" s="348"/>
      <c r="DZ69" s="702"/>
      <c r="EA69" s="345"/>
      <c r="EB69" s="347"/>
      <c r="EC69" s="348"/>
      <c r="ED69" s="435"/>
      <c r="EE69" s="703"/>
      <c r="EF69" s="704"/>
      <c r="EG69" s="348"/>
      <c r="EH69" s="702"/>
      <c r="EI69" s="705"/>
    </row>
    <row r="70" spans="1:139" x14ac:dyDescent="0.25">
      <c r="A70" s="78"/>
      <c r="B70" s="79"/>
      <c r="C70" s="709" t="s">
        <v>43</v>
      </c>
      <c r="D70" s="349">
        <v>47.7</v>
      </c>
      <c r="E70" s="350"/>
      <c r="F70" s="351">
        <v>2.185066422354558E-2</v>
      </c>
      <c r="G70" s="352"/>
      <c r="H70" s="353" t="s">
        <v>39</v>
      </c>
      <c r="I70" s="354" t="s">
        <v>39</v>
      </c>
      <c r="J70" s="355">
        <v>4535.2000000000007</v>
      </c>
      <c r="K70" s="710"/>
      <c r="L70" s="436" t="s">
        <v>39</v>
      </c>
      <c r="M70" s="354" t="s">
        <v>39</v>
      </c>
      <c r="N70" s="711">
        <v>4535.2000000000007</v>
      </c>
      <c r="O70" s="354"/>
      <c r="P70" s="353" t="s">
        <v>39</v>
      </c>
      <c r="Q70" s="354" t="s">
        <v>39</v>
      </c>
      <c r="R70" s="711">
        <v>0</v>
      </c>
      <c r="S70" s="354"/>
      <c r="T70" s="353" t="s">
        <v>39</v>
      </c>
      <c r="U70" s="354" t="s">
        <v>39</v>
      </c>
      <c r="V70" s="711">
        <v>95.077568134171912</v>
      </c>
      <c r="W70" s="710"/>
      <c r="X70" s="349">
        <v>73.5</v>
      </c>
      <c r="Y70" s="350"/>
      <c r="Z70" s="351">
        <v>3.3653846153846152E-2</v>
      </c>
      <c r="AA70" s="352"/>
      <c r="AB70" s="353" t="s">
        <v>39</v>
      </c>
      <c r="AC70" s="354" t="s">
        <v>39</v>
      </c>
      <c r="AD70" s="355">
        <v>6496</v>
      </c>
      <c r="AE70" s="710"/>
      <c r="AF70" s="436" t="s">
        <v>39</v>
      </c>
      <c r="AG70" s="354" t="s">
        <v>39</v>
      </c>
      <c r="AH70" s="711">
        <v>6496</v>
      </c>
      <c r="AI70" s="354"/>
      <c r="AJ70" s="353" t="s">
        <v>39</v>
      </c>
      <c r="AK70" s="354" t="s">
        <v>39</v>
      </c>
      <c r="AL70" s="711">
        <v>0</v>
      </c>
      <c r="AM70" s="354"/>
      <c r="AN70" s="353" t="s">
        <v>39</v>
      </c>
      <c r="AO70" s="354" t="s">
        <v>39</v>
      </c>
      <c r="AP70" s="711">
        <v>88.38095238095238</v>
      </c>
      <c r="AQ70" s="710"/>
      <c r="AR70" s="349">
        <v>74.2</v>
      </c>
      <c r="AS70" s="350"/>
      <c r="AT70" s="351">
        <v>3.3989922125515347E-2</v>
      </c>
      <c r="AU70" s="352"/>
      <c r="AV70" s="353" t="s">
        <v>39</v>
      </c>
      <c r="AW70" s="354" t="s">
        <v>39</v>
      </c>
      <c r="AX70" s="355">
        <v>6549.2</v>
      </c>
      <c r="AY70" s="710"/>
      <c r="AZ70" s="436" t="s">
        <v>39</v>
      </c>
      <c r="BA70" s="354" t="s">
        <v>39</v>
      </c>
      <c r="BB70" s="711">
        <v>6549.2</v>
      </c>
      <c r="BC70" s="354"/>
      <c r="BD70" s="353" t="s">
        <v>39</v>
      </c>
      <c r="BE70" s="354" t="s">
        <v>39</v>
      </c>
      <c r="BF70" s="711">
        <v>0</v>
      </c>
      <c r="BG70" s="354"/>
      <c r="BH70" s="353" t="s">
        <v>39</v>
      </c>
      <c r="BI70" s="354" t="s">
        <v>39</v>
      </c>
      <c r="BJ70" s="711">
        <v>88.264150943396217</v>
      </c>
      <c r="BK70" s="710"/>
      <c r="BL70" s="349">
        <v>58.2</v>
      </c>
      <c r="BM70" s="350"/>
      <c r="BN70" s="351">
        <v>2.634676324128565E-2</v>
      </c>
      <c r="BO70" s="352"/>
      <c r="BP70" s="353" t="s">
        <v>39</v>
      </c>
      <c r="BQ70" s="354" t="s">
        <v>39</v>
      </c>
      <c r="BR70" s="355">
        <v>5333.2</v>
      </c>
      <c r="BS70" s="710"/>
      <c r="BT70" s="436" t="s">
        <v>39</v>
      </c>
      <c r="BU70" s="354" t="s">
        <v>39</v>
      </c>
      <c r="BV70" s="711">
        <v>5333.2</v>
      </c>
      <c r="BW70" s="354"/>
      <c r="BX70" s="353" t="s">
        <v>39</v>
      </c>
      <c r="BY70" s="354" t="s">
        <v>39</v>
      </c>
      <c r="BZ70" s="711">
        <v>0</v>
      </c>
      <c r="CA70" s="354"/>
      <c r="CB70" s="353" t="s">
        <v>39</v>
      </c>
      <c r="CC70" s="354" t="s">
        <v>39</v>
      </c>
      <c r="CD70" s="711">
        <v>91.635738831615114</v>
      </c>
      <c r="CE70" s="710"/>
      <c r="CF70" s="349">
        <f t="shared" si="10"/>
        <v>253.60000000000002</v>
      </c>
      <c r="CG70" s="712"/>
      <c r="CH70" s="351">
        <f t="shared" si="15"/>
        <v>2.8949771689497718E-2</v>
      </c>
      <c r="CI70" s="713"/>
      <c r="CJ70" s="353" t="s">
        <v>39</v>
      </c>
      <c r="CK70" s="354" t="s">
        <v>39</v>
      </c>
      <c r="CL70" s="355">
        <f t="shared" si="11"/>
        <v>22913.600000000002</v>
      </c>
      <c r="CM70" s="436"/>
      <c r="CN70" s="436" t="s">
        <v>39</v>
      </c>
      <c r="CO70" s="354" t="s">
        <v>39</v>
      </c>
      <c r="CP70" s="711">
        <f t="shared" si="12"/>
        <v>22913.600000000002</v>
      </c>
      <c r="CQ70" s="436"/>
      <c r="CR70" s="436" t="s">
        <v>39</v>
      </c>
      <c r="CS70" s="354" t="s">
        <v>39</v>
      </c>
      <c r="CT70" s="355">
        <f t="shared" si="13"/>
        <v>0</v>
      </c>
      <c r="CU70" s="436"/>
      <c r="CV70" s="436" t="s">
        <v>39</v>
      </c>
      <c r="CW70" s="354" t="s">
        <v>39</v>
      </c>
      <c r="CX70" s="711">
        <f t="shared" si="14"/>
        <v>90.353312302839115</v>
      </c>
      <c r="CY70" s="714"/>
      <c r="CZ70" s="715"/>
      <c r="DA70" s="716"/>
      <c r="DB70" s="717"/>
      <c r="DC70" s="718"/>
      <c r="DD70" s="719"/>
      <c r="DE70" s="719"/>
      <c r="DF70" s="353"/>
      <c r="DG70" s="354"/>
      <c r="DH70" s="719"/>
      <c r="DI70" s="719"/>
      <c r="DJ70" s="353"/>
      <c r="DK70" s="354"/>
      <c r="DL70" s="719"/>
      <c r="DM70" s="719"/>
      <c r="DN70" s="353"/>
      <c r="DO70" s="354"/>
      <c r="DP70" s="719"/>
      <c r="DQ70" s="720"/>
      <c r="DR70" s="721"/>
      <c r="DS70" s="722"/>
      <c r="DT70" s="353"/>
      <c r="DU70" s="354"/>
      <c r="DV70" s="723"/>
      <c r="DW70" s="351"/>
      <c r="DX70" s="436"/>
      <c r="DY70" s="354"/>
      <c r="DZ70" s="355"/>
      <c r="EA70" s="351"/>
      <c r="EB70" s="353"/>
      <c r="EC70" s="354"/>
      <c r="ED70" s="436"/>
      <c r="EE70" s="724"/>
      <c r="EF70" s="725"/>
      <c r="EG70" s="354"/>
      <c r="EH70" s="355"/>
      <c r="EI70" s="726"/>
    </row>
    <row r="71" spans="1:139" x14ac:dyDescent="0.25">
      <c r="A71" s="80" t="s">
        <v>61</v>
      </c>
      <c r="B71" s="81" t="s">
        <v>62</v>
      </c>
      <c r="C71" s="82"/>
      <c r="D71" s="356">
        <v>98.300000000000011</v>
      </c>
      <c r="E71" s="357"/>
      <c r="F71" s="262">
        <v>8.9961471231547845E-3</v>
      </c>
      <c r="G71" s="357"/>
      <c r="H71" s="358" t="s">
        <v>39</v>
      </c>
      <c r="I71" s="359" t="s">
        <v>39</v>
      </c>
      <c r="J71" s="360">
        <v>9289</v>
      </c>
      <c r="K71" s="727"/>
      <c r="L71" s="437" t="s">
        <v>39</v>
      </c>
      <c r="M71" s="728" t="s">
        <v>39</v>
      </c>
      <c r="N71" s="729">
        <v>9289</v>
      </c>
      <c r="O71" s="727"/>
      <c r="P71" s="358" t="s">
        <v>39</v>
      </c>
      <c r="Q71" s="359" t="s">
        <v>39</v>
      </c>
      <c r="R71" s="730">
        <v>0</v>
      </c>
      <c r="S71" s="727"/>
      <c r="T71" s="358" t="s">
        <v>39</v>
      </c>
      <c r="U71" s="359" t="s">
        <v>39</v>
      </c>
      <c r="V71" s="731">
        <v>94.496439471007108</v>
      </c>
      <c r="W71" s="731"/>
      <c r="X71" s="356">
        <v>102.2</v>
      </c>
      <c r="Y71" s="357"/>
      <c r="Z71" s="262">
        <v>9.2893045746643768E-3</v>
      </c>
      <c r="AA71" s="357"/>
      <c r="AB71" s="358" t="s">
        <v>39</v>
      </c>
      <c r="AC71" s="359" t="s">
        <v>39</v>
      </c>
      <c r="AD71" s="360">
        <v>9368</v>
      </c>
      <c r="AE71" s="727"/>
      <c r="AF71" s="437" t="s">
        <v>39</v>
      </c>
      <c r="AG71" s="728" t="s">
        <v>39</v>
      </c>
      <c r="AH71" s="729">
        <v>9368</v>
      </c>
      <c r="AI71" s="727"/>
      <c r="AJ71" s="358" t="s">
        <v>39</v>
      </c>
      <c r="AK71" s="359" t="s">
        <v>39</v>
      </c>
      <c r="AL71" s="730">
        <v>0</v>
      </c>
      <c r="AM71" s="727"/>
      <c r="AN71" s="358" t="s">
        <v>39</v>
      </c>
      <c r="AO71" s="359" t="s">
        <v>39</v>
      </c>
      <c r="AP71" s="731">
        <v>91.663405088062618</v>
      </c>
      <c r="AQ71" s="731"/>
      <c r="AR71" s="356">
        <v>102.5</v>
      </c>
      <c r="AS71" s="357"/>
      <c r="AT71" s="222">
        <v>9.2284976005906245E-3</v>
      </c>
      <c r="AU71" s="357"/>
      <c r="AV71" s="358" t="s">
        <v>39</v>
      </c>
      <c r="AW71" s="359" t="s">
        <v>39</v>
      </c>
      <c r="AX71" s="360">
        <v>9292</v>
      </c>
      <c r="AY71" s="727"/>
      <c r="AZ71" s="437" t="s">
        <v>39</v>
      </c>
      <c r="BA71" s="728" t="s">
        <v>39</v>
      </c>
      <c r="BB71" s="729">
        <v>9292</v>
      </c>
      <c r="BC71" s="727"/>
      <c r="BD71" s="358" t="s">
        <v>39</v>
      </c>
      <c r="BE71" s="359" t="s">
        <v>39</v>
      </c>
      <c r="BF71" s="730">
        <v>0</v>
      </c>
      <c r="BG71" s="727"/>
      <c r="BH71" s="358" t="s">
        <v>39</v>
      </c>
      <c r="BI71" s="359" t="s">
        <v>39</v>
      </c>
      <c r="BJ71" s="731">
        <v>90.653658536585368</v>
      </c>
      <c r="BK71" s="731"/>
      <c r="BL71" s="356">
        <v>103.7</v>
      </c>
      <c r="BM71" s="357"/>
      <c r="BN71" s="222">
        <v>9.3449521938559418E-3</v>
      </c>
      <c r="BO71" s="357"/>
      <c r="BP71" s="358" t="s">
        <v>39</v>
      </c>
      <c r="BQ71" s="359" t="s">
        <v>39</v>
      </c>
      <c r="BR71" s="360">
        <v>9348</v>
      </c>
      <c r="BS71" s="727"/>
      <c r="BT71" s="437" t="s">
        <v>39</v>
      </c>
      <c r="BU71" s="728" t="s">
        <v>39</v>
      </c>
      <c r="BV71" s="729">
        <v>9348</v>
      </c>
      <c r="BW71" s="727"/>
      <c r="BX71" s="358" t="s">
        <v>39</v>
      </c>
      <c r="BY71" s="359" t="s">
        <v>39</v>
      </c>
      <c r="BZ71" s="730">
        <v>0</v>
      </c>
      <c r="CA71" s="727"/>
      <c r="CB71" s="358" t="s">
        <v>39</v>
      </c>
      <c r="CC71" s="359" t="s">
        <v>39</v>
      </c>
      <c r="CD71" s="731">
        <v>90.144648023143688</v>
      </c>
      <c r="CE71" s="731"/>
      <c r="CF71" s="356">
        <f t="shared" si="10"/>
        <v>406.7</v>
      </c>
      <c r="CG71" s="727"/>
      <c r="CH71" s="367">
        <f>CF71/44202.6</f>
        <v>9.2008162415785494E-3</v>
      </c>
      <c r="CI71" s="732"/>
      <c r="CJ71" s="733" t="s">
        <v>39</v>
      </c>
      <c r="CK71" s="734" t="s">
        <v>39</v>
      </c>
      <c r="CL71" s="730">
        <f t="shared" si="11"/>
        <v>37297</v>
      </c>
      <c r="CM71" s="735"/>
      <c r="CN71" s="736" t="s">
        <v>39</v>
      </c>
      <c r="CO71" s="734" t="s">
        <v>39</v>
      </c>
      <c r="CP71" s="731">
        <f t="shared" si="12"/>
        <v>37297</v>
      </c>
      <c r="CQ71" s="727"/>
      <c r="CR71" s="437" t="s">
        <v>39</v>
      </c>
      <c r="CS71" s="734" t="s">
        <v>39</v>
      </c>
      <c r="CT71" s="730">
        <f t="shared" si="13"/>
        <v>0</v>
      </c>
      <c r="CU71" s="727"/>
      <c r="CV71" s="437" t="s">
        <v>39</v>
      </c>
      <c r="CW71" s="734" t="s">
        <v>39</v>
      </c>
      <c r="CX71" s="730">
        <f t="shared" si="14"/>
        <v>91.706417506761738</v>
      </c>
      <c r="CY71" s="737"/>
      <c r="CZ71" s="738"/>
      <c r="DA71" s="739"/>
      <c r="DB71" s="740"/>
      <c r="DC71" s="741"/>
      <c r="DD71" s="730"/>
      <c r="DE71" s="731"/>
      <c r="DF71" s="358"/>
      <c r="DG71" s="359"/>
      <c r="DH71" s="730"/>
      <c r="DI71" s="727"/>
      <c r="DJ71" s="358"/>
      <c r="DK71" s="359"/>
      <c r="DL71" s="730"/>
      <c r="DM71" s="727"/>
      <c r="DN71" s="358"/>
      <c r="DO71" s="359"/>
      <c r="DP71" s="730"/>
      <c r="DQ71" s="742"/>
      <c r="DR71" s="743"/>
      <c r="DS71" s="744"/>
      <c r="DT71" s="358"/>
      <c r="DU71" s="359"/>
      <c r="DV71" s="731"/>
      <c r="DW71" s="367"/>
      <c r="DX71" s="437"/>
      <c r="DY71" s="734"/>
      <c r="DZ71" s="731"/>
      <c r="EA71" s="367"/>
      <c r="EB71" s="358"/>
      <c r="EC71" s="359"/>
      <c r="ED71" s="437"/>
      <c r="EE71" s="745"/>
      <c r="EF71" s="437"/>
      <c r="EG71" s="746"/>
      <c r="EH71" s="360"/>
      <c r="EI71" s="747"/>
    </row>
    <row r="72" spans="1:139" x14ac:dyDescent="0.25">
      <c r="A72" s="83"/>
      <c r="B72" s="23"/>
      <c r="C72" s="522" t="s">
        <v>40</v>
      </c>
      <c r="D72" s="245">
        <v>27.4</v>
      </c>
      <c r="E72" s="235"/>
      <c r="F72" s="257">
        <v>1.2551534585432889E-2</v>
      </c>
      <c r="G72" s="235"/>
      <c r="H72" s="304" t="s">
        <v>39</v>
      </c>
      <c r="I72" s="237" t="s">
        <v>39</v>
      </c>
      <c r="J72" s="309">
        <v>6550</v>
      </c>
      <c r="K72" s="525"/>
      <c r="L72" s="427" t="s">
        <v>39</v>
      </c>
      <c r="M72" s="577" t="s">
        <v>39</v>
      </c>
      <c r="N72" s="574">
        <v>6550</v>
      </c>
      <c r="O72" s="213"/>
      <c r="P72" s="304" t="s">
        <v>39</v>
      </c>
      <c r="Q72" s="237" t="s">
        <v>39</v>
      </c>
      <c r="R72" s="574">
        <v>0</v>
      </c>
      <c r="S72" s="525"/>
      <c r="T72" s="304" t="s">
        <v>39</v>
      </c>
      <c r="U72" s="237" t="s">
        <v>39</v>
      </c>
      <c r="V72" s="527">
        <v>239.05109489051097</v>
      </c>
      <c r="W72" s="527"/>
      <c r="X72" s="245">
        <v>27.4</v>
      </c>
      <c r="Y72" s="235"/>
      <c r="Z72" s="257">
        <v>1.2545787545787545E-2</v>
      </c>
      <c r="AA72" s="235"/>
      <c r="AB72" s="304" t="s">
        <v>39</v>
      </c>
      <c r="AC72" s="237" t="s">
        <v>39</v>
      </c>
      <c r="AD72" s="309">
        <v>6461</v>
      </c>
      <c r="AE72" s="525"/>
      <c r="AF72" s="427" t="s">
        <v>39</v>
      </c>
      <c r="AG72" s="577" t="s">
        <v>39</v>
      </c>
      <c r="AH72" s="574">
        <v>6461</v>
      </c>
      <c r="AI72" s="213"/>
      <c r="AJ72" s="304" t="s">
        <v>39</v>
      </c>
      <c r="AK72" s="237" t="s">
        <v>39</v>
      </c>
      <c r="AL72" s="574">
        <v>0</v>
      </c>
      <c r="AM72" s="525"/>
      <c r="AN72" s="304" t="s">
        <v>39</v>
      </c>
      <c r="AO72" s="237" t="s">
        <v>39</v>
      </c>
      <c r="AP72" s="527">
        <v>235.80291970802921</v>
      </c>
      <c r="AQ72" s="527"/>
      <c r="AR72" s="245">
        <v>28.1</v>
      </c>
      <c r="AS72" s="235"/>
      <c r="AT72" s="257">
        <v>1.2872194228126433E-2</v>
      </c>
      <c r="AU72" s="235"/>
      <c r="AV72" s="304" t="s">
        <v>39</v>
      </c>
      <c r="AW72" s="237" t="s">
        <v>39</v>
      </c>
      <c r="AX72" s="309">
        <v>6385</v>
      </c>
      <c r="AY72" s="525"/>
      <c r="AZ72" s="427" t="s">
        <v>39</v>
      </c>
      <c r="BA72" s="577" t="s">
        <v>39</v>
      </c>
      <c r="BB72" s="574">
        <v>6385</v>
      </c>
      <c r="BC72" s="213"/>
      <c r="BD72" s="304" t="s">
        <v>39</v>
      </c>
      <c r="BE72" s="237" t="s">
        <v>39</v>
      </c>
      <c r="BF72" s="574">
        <v>0</v>
      </c>
      <c r="BG72" s="525"/>
      <c r="BH72" s="304" t="s">
        <v>39</v>
      </c>
      <c r="BI72" s="237" t="s">
        <v>39</v>
      </c>
      <c r="BJ72" s="527">
        <v>227.22419928825622</v>
      </c>
      <c r="BK72" s="527"/>
      <c r="BL72" s="245">
        <v>26.8</v>
      </c>
      <c r="BM72" s="235"/>
      <c r="BN72" s="257">
        <v>1.2132186509732912E-2</v>
      </c>
      <c r="BO72" s="235"/>
      <c r="BP72" s="304" t="s">
        <v>39</v>
      </c>
      <c r="BQ72" s="237" t="s">
        <v>39</v>
      </c>
      <c r="BR72" s="309">
        <v>6459</v>
      </c>
      <c r="BS72" s="525"/>
      <c r="BT72" s="427" t="s">
        <v>39</v>
      </c>
      <c r="BU72" s="577" t="s">
        <v>39</v>
      </c>
      <c r="BV72" s="574">
        <v>6459</v>
      </c>
      <c r="BW72" s="213"/>
      <c r="BX72" s="304" t="s">
        <v>39</v>
      </c>
      <c r="BY72" s="237" t="s">
        <v>39</v>
      </c>
      <c r="BZ72" s="574">
        <v>0</v>
      </c>
      <c r="CA72" s="525"/>
      <c r="CB72" s="304" t="s">
        <v>39</v>
      </c>
      <c r="CC72" s="237" t="s">
        <v>39</v>
      </c>
      <c r="CD72" s="527">
        <v>241.00746268656715</v>
      </c>
      <c r="CE72" s="527"/>
      <c r="CF72" s="748">
        <f t="shared" si="10"/>
        <v>109.70000000000002</v>
      </c>
      <c r="CG72" s="213"/>
      <c r="CH72" s="257">
        <f t="shared" si="15"/>
        <v>1.2522831050228313E-2</v>
      </c>
      <c r="CI72" s="572"/>
      <c r="CJ72" s="427" t="s">
        <v>39</v>
      </c>
      <c r="CK72" s="577" t="s">
        <v>39</v>
      </c>
      <c r="CL72" s="524">
        <f t="shared" si="11"/>
        <v>25855</v>
      </c>
      <c r="CM72" s="250"/>
      <c r="CN72" s="578" t="s">
        <v>39</v>
      </c>
      <c r="CO72" s="577" t="s">
        <v>39</v>
      </c>
      <c r="CP72" s="238">
        <f t="shared" si="12"/>
        <v>25855</v>
      </c>
      <c r="CQ72" s="213"/>
      <c r="CR72" s="427" t="s">
        <v>39</v>
      </c>
      <c r="CS72" s="577" t="s">
        <v>39</v>
      </c>
      <c r="CT72" s="524">
        <f t="shared" si="13"/>
        <v>0</v>
      </c>
      <c r="CU72" s="213"/>
      <c r="CV72" s="427" t="s">
        <v>39</v>
      </c>
      <c r="CW72" s="577" t="s">
        <v>39</v>
      </c>
      <c r="CX72" s="524">
        <f t="shared" si="14"/>
        <v>235.68824065633541</v>
      </c>
      <c r="CY72" s="246"/>
      <c r="CZ72" s="530"/>
      <c r="DA72" s="531"/>
      <c r="DB72" s="236"/>
      <c r="DC72" s="533"/>
      <c r="DD72" s="524"/>
      <c r="DE72" s="238"/>
      <c r="DF72" s="304"/>
      <c r="DG72" s="237"/>
      <c r="DH72" s="524"/>
      <c r="DI72" s="213"/>
      <c r="DJ72" s="304"/>
      <c r="DK72" s="237"/>
      <c r="DL72" s="524"/>
      <c r="DM72" s="213"/>
      <c r="DN72" s="304"/>
      <c r="DO72" s="237"/>
      <c r="DP72" s="248"/>
      <c r="DQ72" s="749"/>
      <c r="DR72" s="253"/>
      <c r="DS72" s="535"/>
      <c r="DT72" s="304"/>
      <c r="DU72" s="237"/>
      <c r="DV72" s="527"/>
      <c r="DW72" s="528"/>
      <c r="DX72" s="427"/>
      <c r="DY72" s="577"/>
      <c r="DZ72" s="527"/>
      <c r="EA72" s="528"/>
      <c r="EB72" s="304"/>
      <c r="EC72" s="237"/>
      <c r="ED72" s="255"/>
      <c r="EE72" s="750"/>
      <c r="EF72" s="255"/>
      <c r="EG72" s="575"/>
      <c r="EH72" s="309"/>
      <c r="EI72" s="539"/>
    </row>
    <row r="73" spans="1:139" x14ac:dyDescent="0.25">
      <c r="A73" s="83"/>
      <c r="B73" s="541"/>
      <c r="C73" s="542" t="s">
        <v>41</v>
      </c>
      <c r="D73" s="245">
        <v>27.5</v>
      </c>
      <c r="E73" s="235"/>
      <c r="F73" s="257">
        <v>1.2597343105817681E-2</v>
      </c>
      <c r="G73" s="235"/>
      <c r="H73" s="304" t="s">
        <v>39</v>
      </c>
      <c r="I73" s="237" t="s">
        <v>39</v>
      </c>
      <c r="J73" s="309">
        <v>384</v>
      </c>
      <c r="K73" s="525"/>
      <c r="L73" s="427" t="s">
        <v>39</v>
      </c>
      <c r="M73" s="577" t="s">
        <v>39</v>
      </c>
      <c r="N73" s="524">
        <v>384</v>
      </c>
      <c r="O73" s="525"/>
      <c r="P73" s="304" t="s">
        <v>39</v>
      </c>
      <c r="Q73" s="237" t="s">
        <v>39</v>
      </c>
      <c r="R73" s="524">
        <v>0</v>
      </c>
      <c r="S73" s="213"/>
      <c r="T73" s="304" t="s">
        <v>39</v>
      </c>
      <c r="U73" s="237" t="s">
        <v>39</v>
      </c>
      <c r="V73" s="527">
        <v>13.963636363636363</v>
      </c>
      <c r="W73" s="527"/>
      <c r="X73" s="245">
        <v>30.8</v>
      </c>
      <c r="Y73" s="235"/>
      <c r="Z73" s="257">
        <v>1.4102564102564103E-2</v>
      </c>
      <c r="AA73" s="235"/>
      <c r="AB73" s="304" t="s">
        <v>39</v>
      </c>
      <c r="AC73" s="237" t="s">
        <v>39</v>
      </c>
      <c r="AD73" s="309">
        <v>470</v>
      </c>
      <c r="AE73" s="525"/>
      <c r="AF73" s="427" t="s">
        <v>39</v>
      </c>
      <c r="AG73" s="577" t="s">
        <v>39</v>
      </c>
      <c r="AH73" s="524">
        <v>470</v>
      </c>
      <c r="AI73" s="525"/>
      <c r="AJ73" s="304" t="s">
        <v>39</v>
      </c>
      <c r="AK73" s="237" t="s">
        <v>39</v>
      </c>
      <c r="AL73" s="524">
        <v>0</v>
      </c>
      <c r="AM73" s="213"/>
      <c r="AN73" s="304" t="s">
        <v>39</v>
      </c>
      <c r="AO73" s="237" t="s">
        <v>39</v>
      </c>
      <c r="AP73" s="527">
        <v>15.25974025974026</v>
      </c>
      <c r="AQ73" s="527"/>
      <c r="AR73" s="245">
        <v>31.4</v>
      </c>
      <c r="AS73" s="235"/>
      <c r="AT73" s="257">
        <v>1.4383875400824553E-2</v>
      </c>
      <c r="AU73" s="235"/>
      <c r="AV73" s="304" t="s">
        <v>39</v>
      </c>
      <c r="AW73" s="237" t="s">
        <v>39</v>
      </c>
      <c r="AX73" s="309">
        <v>449</v>
      </c>
      <c r="AY73" s="525"/>
      <c r="AZ73" s="427" t="s">
        <v>39</v>
      </c>
      <c r="BA73" s="577" t="s">
        <v>39</v>
      </c>
      <c r="BB73" s="524">
        <v>449</v>
      </c>
      <c r="BC73" s="525"/>
      <c r="BD73" s="304" t="s">
        <v>39</v>
      </c>
      <c r="BE73" s="237" t="s">
        <v>39</v>
      </c>
      <c r="BF73" s="524">
        <v>0</v>
      </c>
      <c r="BG73" s="213"/>
      <c r="BH73" s="304" t="s">
        <v>39</v>
      </c>
      <c r="BI73" s="237" t="s">
        <v>39</v>
      </c>
      <c r="BJ73" s="527">
        <v>14.299363057324841</v>
      </c>
      <c r="BK73" s="527"/>
      <c r="BL73" s="245">
        <v>31.2</v>
      </c>
      <c r="BM73" s="235"/>
      <c r="BN73" s="257">
        <v>1.4124038026256225E-2</v>
      </c>
      <c r="BO73" s="235"/>
      <c r="BP73" s="304" t="s">
        <v>39</v>
      </c>
      <c r="BQ73" s="237" t="s">
        <v>39</v>
      </c>
      <c r="BR73" s="309">
        <v>445</v>
      </c>
      <c r="BS73" s="525"/>
      <c r="BT73" s="427" t="s">
        <v>39</v>
      </c>
      <c r="BU73" s="577" t="s">
        <v>39</v>
      </c>
      <c r="BV73" s="524">
        <v>445</v>
      </c>
      <c r="BW73" s="525"/>
      <c r="BX73" s="304" t="s">
        <v>39</v>
      </c>
      <c r="BY73" s="237" t="s">
        <v>39</v>
      </c>
      <c r="BZ73" s="524">
        <v>0</v>
      </c>
      <c r="CA73" s="213"/>
      <c r="CB73" s="304" t="s">
        <v>39</v>
      </c>
      <c r="CC73" s="237" t="s">
        <v>39</v>
      </c>
      <c r="CD73" s="527">
        <v>14.262820512820513</v>
      </c>
      <c r="CE73" s="527"/>
      <c r="CF73" s="748">
        <f t="shared" si="10"/>
        <v>120.89999999999999</v>
      </c>
      <c r="CG73" s="213"/>
      <c r="CH73" s="257">
        <f t="shared" si="15"/>
        <v>1.3801369863013698E-2</v>
      </c>
      <c r="CI73" s="572"/>
      <c r="CJ73" s="427" t="s">
        <v>39</v>
      </c>
      <c r="CK73" s="577" t="s">
        <v>39</v>
      </c>
      <c r="CL73" s="524">
        <f t="shared" si="11"/>
        <v>1748</v>
      </c>
      <c r="CM73" s="250"/>
      <c r="CN73" s="578" t="s">
        <v>39</v>
      </c>
      <c r="CO73" s="577" t="s">
        <v>39</v>
      </c>
      <c r="CP73" s="238">
        <f t="shared" si="12"/>
        <v>1748</v>
      </c>
      <c r="CQ73" s="213"/>
      <c r="CR73" s="427" t="s">
        <v>39</v>
      </c>
      <c r="CS73" s="577" t="s">
        <v>39</v>
      </c>
      <c r="CT73" s="524">
        <f t="shared" si="13"/>
        <v>0</v>
      </c>
      <c r="CU73" s="213"/>
      <c r="CV73" s="427" t="s">
        <v>39</v>
      </c>
      <c r="CW73" s="577" t="s">
        <v>39</v>
      </c>
      <c r="CX73" s="524">
        <f t="shared" si="14"/>
        <v>14.45822994210091</v>
      </c>
      <c r="CY73" s="246"/>
      <c r="CZ73" s="530"/>
      <c r="DA73" s="531"/>
      <c r="DB73" s="236"/>
      <c r="DC73" s="533"/>
      <c r="DD73" s="524"/>
      <c r="DE73" s="238"/>
      <c r="DF73" s="304"/>
      <c r="DG73" s="237"/>
      <c r="DH73" s="524"/>
      <c r="DI73" s="213"/>
      <c r="DJ73" s="304"/>
      <c r="DK73" s="237"/>
      <c r="DL73" s="524"/>
      <c r="DM73" s="213"/>
      <c r="DN73" s="304"/>
      <c r="DO73" s="237"/>
      <c r="DP73" s="248"/>
      <c r="DQ73" s="749"/>
      <c r="DR73" s="253"/>
      <c r="DS73" s="535"/>
      <c r="DT73" s="304"/>
      <c r="DU73" s="237"/>
      <c r="DV73" s="527"/>
      <c r="DW73" s="528"/>
      <c r="DX73" s="424"/>
      <c r="DY73" s="523"/>
      <c r="DZ73" s="527"/>
      <c r="EA73" s="528"/>
      <c r="EB73" s="304"/>
      <c r="EC73" s="237"/>
      <c r="ED73" s="255"/>
      <c r="EE73" s="750"/>
      <c r="EF73" s="255"/>
      <c r="EG73" s="575"/>
      <c r="EH73" s="296"/>
      <c r="EI73" s="260"/>
    </row>
    <row r="74" spans="1:139" x14ac:dyDescent="0.25">
      <c r="A74" s="83"/>
      <c r="B74" s="541"/>
      <c r="C74" s="542" t="s">
        <v>42</v>
      </c>
      <c r="D74" s="245">
        <v>16.3</v>
      </c>
      <c r="E74" s="235"/>
      <c r="F74" s="257">
        <v>7.4667888227210261E-3</v>
      </c>
      <c r="G74" s="235"/>
      <c r="H74" s="304" t="s">
        <v>39</v>
      </c>
      <c r="I74" s="237" t="s">
        <v>39</v>
      </c>
      <c r="J74" s="309">
        <v>1123</v>
      </c>
      <c r="K74" s="525"/>
      <c r="L74" s="427" t="s">
        <v>39</v>
      </c>
      <c r="M74" s="577" t="s">
        <v>39</v>
      </c>
      <c r="N74" s="524">
        <v>1123</v>
      </c>
      <c r="O74" s="525"/>
      <c r="P74" s="304" t="s">
        <v>39</v>
      </c>
      <c r="Q74" s="237" t="s">
        <v>39</v>
      </c>
      <c r="R74" s="524">
        <v>0</v>
      </c>
      <c r="S74" s="213"/>
      <c r="T74" s="304" t="s">
        <v>39</v>
      </c>
      <c r="U74" s="237" t="s">
        <v>39</v>
      </c>
      <c r="V74" s="527">
        <v>68.895705521472394</v>
      </c>
      <c r="W74" s="527"/>
      <c r="X74" s="245">
        <v>16.8</v>
      </c>
      <c r="Y74" s="235"/>
      <c r="Z74" s="257">
        <v>7.6923076923076927E-3</v>
      </c>
      <c r="AA74" s="235"/>
      <c r="AB74" s="304" t="s">
        <v>39</v>
      </c>
      <c r="AC74" s="237" t="s">
        <v>39</v>
      </c>
      <c r="AD74" s="309">
        <v>1179</v>
      </c>
      <c r="AE74" s="525"/>
      <c r="AF74" s="427" t="s">
        <v>39</v>
      </c>
      <c r="AG74" s="577" t="s">
        <v>39</v>
      </c>
      <c r="AH74" s="524">
        <v>1179</v>
      </c>
      <c r="AI74" s="525"/>
      <c r="AJ74" s="304" t="s">
        <v>39</v>
      </c>
      <c r="AK74" s="237" t="s">
        <v>39</v>
      </c>
      <c r="AL74" s="524">
        <v>0</v>
      </c>
      <c r="AM74" s="213"/>
      <c r="AN74" s="304" t="s">
        <v>39</v>
      </c>
      <c r="AO74" s="237" t="s">
        <v>39</v>
      </c>
      <c r="AP74" s="527">
        <v>70.178571428571431</v>
      </c>
      <c r="AQ74" s="527"/>
      <c r="AR74" s="245">
        <v>15.4</v>
      </c>
      <c r="AS74" s="235"/>
      <c r="AT74" s="257">
        <v>7.0545121392579018E-3</v>
      </c>
      <c r="AU74" s="235"/>
      <c r="AV74" s="304" t="s">
        <v>39</v>
      </c>
      <c r="AW74" s="237" t="s">
        <v>39</v>
      </c>
      <c r="AX74" s="309">
        <v>1208</v>
      </c>
      <c r="AY74" s="525"/>
      <c r="AZ74" s="427" t="s">
        <v>39</v>
      </c>
      <c r="BA74" s="577" t="s">
        <v>39</v>
      </c>
      <c r="BB74" s="524">
        <v>1208</v>
      </c>
      <c r="BC74" s="525"/>
      <c r="BD74" s="304" t="s">
        <v>39</v>
      </c>
      <c r="BE74" s="237" t="s">
        <v>39</v>
      </c>
      <c r="BF74" s="524">
        <v>0</v>
      </c>
      <c r="BG74" s="213"/>
      <c r="BH74" s="304" t="s">
        <v>39</v>
      </c>
      <c r="BI74" s="237" t="s">
        <v>39</v>
      </c>
      <c r="BJ74" s="527">
        <v>78.441558441558442</v>
      </c>
      <c r="BK74" s="527"/>
      <c r="BL74" s="245">
        <v>18.2</v>
      </c>
      <c r="BM74" s="235"/>
      <c r="BN74" s="257">
        <v>8.2390221819827972E-3</v>
      </c>
      <c r="BO74" s="235"/>
      <c r="BP74" s="304" t="s">
        <v>39</v>
      </c>
      <c r="BQ74" s="237" t="s">
        <v>39</v>
      </c>
      <c r="BR74" s="309">
        <v>1196</v>
      </c>
      <c r="BS74" s="525"/>
      <c r="BT74" s="427" t="s">
        <v>39</v>
      </c>
      <c r="BU74" s="577" t="s">
        <v>39</v>
      </c>
      <c r="BV74" s="524">
        <v>1196</v>
      </c>
      <c r="BW74" s="525"/>
      <c r="BX74" s="304" t="s">
        <v>39</v>
      </c>
      <c r="BY74" s="237" t="s">
        <v>39</v>
      </c>
      <c r="BZ74" s="524">
        <v>0</v>
      </c>
      <c r="CA74" s="213"/>
      <c r="CB74" s="304" t="s">
        <v>39</v>
      </c>
      <c r="CC74" s="237" t="s">
        <v>39</v>
      </c>
      <c r="CD74" s="527">
        <v>65.714285714285722</v>
      </c>
      <c r="CE74" s="527"/>
      <c r="CF74" s="748">
        <f t="shared" si="10"/>
        <v>66.7</v>
      </c>
      <c r="CG74" s="213"/>
      <c r="CH74" s="257">
        <f t="shared" si="15"/>
        <v>7.6141552511415529E-3</v>
      </c>
      <c r="CI74" s="572"/>
      <c r="CJ74" s="427" t="s">
        <v>39</v>
      </c>
      <c r="CK74" s="577" t="s">
        <v>39</v>
      </c>
      <c r="CL74" s="524">
        <f t="shared" si="11"/>
        <v>4706</v>
      </c>
      <c r="CM74" s="250"/>
      <c r="CN74" s="578" t="s">
        <v>39</v>
      </c>
      <c r="CO74" s="577" t="s">
        <v>39</v>
      </c>
      <c r="CP74" s="238">
        <f t="shared" si="12"/>
        <v>4706</v>
      </c>
      <c r="CQ74" s="213"/>
      <c r="CR74" s="427" t="s">
        <v>39</v>
      </c>
      <c r="CS74" s="577" t="s">
        <v>39</v>
      </c>
      <c r="CT74" s="524">
        <f t="shared" si="13"/>
        <v>0</v>
      </c>
      <c r="CU74" s="213"/>
      <c r="CV74" s="427" t="s">
        <v>39</v>
      </c>
      <c r="CW74" s="577" t="s">
        <v>39</v>
      </c>
      <c r="CX74" s="524">
        <f t="shared" si="14"/>
        <v>70.554722638680659</v>
      </c>
      <c r="CY74" s="246"/>
      <c r="CZ74" s="530"/>
      <c r="DA74" s="531"/>
      <c r="DB74" s="236"/>
      <c r="DC74" s="533"/>
      <c r="DD74" s="524"/>
      <c r="DE74" s="238"/>
      <c r="DF74" s="304"/>
      <c r="DG74" s="237"/>
      <c r="DH74" s="524"/>
      <c r="DI74" s="213"/>
      <c r="DJ74" s="304"/>
      <c r="DK74" s="237"/>
      <c r="DL74" s="524"/>
      <c r="DM74" s="213"/>
      <c r="DN74" s="304"/>
      <c r="DO74" s="237"/>
      <c r="DP74" s="248"/>
      <c r="DQ74" s="749"/>
      <c r="DR74" s="253"/>
      <c r="DS74" s="535"/>
      <c r="DT74" s="304"/>
      <c r="DU74" s="237"/>
      <c r="DV74" s="527"/>
      <c r="DW74" s="528"/>
      <c r="DX74" s="427"/>
      <c r="DY74" s="577"/>
      <c r="DZ74" s="527"/>
      <c r="EA74" s="528"/>
      <c r="EB74" s="304"/>
      <c r="EC74" s="237"/>
      <c r="ED74" s="255"/>
      <c r="EE74" s="750"/>
      <c r="EF74" s="255"/>
      <c r="EG74" s="575"/>
      <c r="EH74" s="309"/>
      <c r="EI74" s="539"/>
    </row>
    <row r="75" spans="1:139" x14ac:dyDescent="0.25">
      <c r="A75" s="83"/>
      <c r="B75" s="23"/>
      <c r="C75" s="542" t="s">
        <v>43</v>
      </c>
      <c r="D75" s="245">
        <v>14.4</v>
      </c>
      <c r="E75" s="235"/>
      <c r="F75" s="257">
        <v>6.5964269354099863E-3</v>
      </c>
      <c r="G75" s="235"/>
      <c r="H75" s="304" t="s">
        <v>39</v>
      </c>
      <c r="I75" s="237" t="s">
        <v>39</v>
      </c>
      <c r="J75" s="309">
        <v>1232</v>
      </c>
      <c r="K75" s="525"/>
      <c r="L75" s="427" t="s">
        <v>39</v>
      </c>
      <c r="M75" s="577" t="s">
        <v>39</v>
      </c>
      <c r="N75" s="524">
        <v>1232</v>
      </c>
      <c r="O75" s="540"/>
      <c r="P75" s="304" t="s">
        <v>39</v>
      </c>
      <c r="Q75" s="237" t="s">
        <v>39</v>
      </c>
      <c r="R75" s="524">
        <v>0</v>
      </c>
      <c r="S75" s="213"/>
      <c r="T75" s="304" t="s">
        <v>39</v>
      </c>
      <c r="U75" s="237" t="s">
        <v>39</v>
      </c>
      <c r="V75" s="527">
        <v>85.555555555555557</v>
      </c>
      <c r="W75" s="527"/>
      <c r="X75" s="245">
        <v>14.4</v>
      </c>
      <c r="Y75" s="235"/>
      <c r="Z75" s="257">
        <v>6.5934065934065934E-3</v>
      </c>
      <c r="AA75" s="235"/>
      <c r="AB75" s="304" t="s">
        <v>39</v>
      </c>
      <c r="AC75" s="237" t="s">
        <v>39</v>
      </c>
      <c r="AD75" s="309">
        <v>1258</v>
      </c>
      <c r="AE75" s="525"/>
      <c r="AF75" s="427" t="s">
        <v>39</v>
      </c>
      <c r="AG75" s="577" t="s">
        <v>39</v>
      </c>
      <c r="AH75" s="524">
        <v>1258</v>
      </c>
      <c r="AI75" s="540"/>
      <c r="AJ75" s="304" t="s">
        <v>39</v>
      </c>
      <c r="AK75" s="237" t="s">
        <v>39</v>
      </c>
      <c r="AL75" s="524">
        <v>0</v>
      </c>
      <c r="AM75" s="213"/>
      <c r="AN75" s="304" t="s">
        <v>39</v>
      </c>
      <c r="AO75" s="237" t="s">
        <v>39</v>
      </c>
      <c r="AP75" s="527">
        <v>87.361111111111114</v>
      </c>
      <c r="AQ75" s="527"/>
      <c r="AR75" s="245">
        <v>14.8</v>
      </c>
      <c r="AS75" s="235"/>
      <c r="AT75" s="257">
        <v>6.7796610169491532E-3</v>
      </c>
      <c r="AU75" s="235"/>
      <c r="AV75" s="304" t="s">
        <v>39</v>
      </c>
      <c r="AW75" s="237" t="s">
        <v>39</v>
      </c>
      <c r="AX75" s="309">
        <v>1250</v>
      </c>
      <c r="AY75" s="525"/>
      <c r="AZ75" s="427" t="s">
        <v>39</v>
      </c>
      <c r="BA75" s="577" t="s">
        <v>39</v>
      </c>
      <c r="BB75" s="524">
        <v>1250</v>
      </c>
      <c r="BC75" s="540"/>
      <c r="BD75" s="304" t="s">
        <v>39</v>
      </c>
      <c r="BE75" s="237" t="s">
        <v>39</v>
      </c>
      <c r="BF75" s="524">
        <v>0</v>
      </c>
      <c r="BG75" s="213"/>
      <c r="BH75" s="304" t="s">
        <v>39</v>
      </c>
      <c r="BI75" s="237" t="s">
        <v>39</v>
      </c>
      <c r="BJ75" s="527">
        <v>84.459459459459453</v>
      </c>
      <c r="BK75" s="527"/>
      <c r="BL75" s="245">
        <v>14.6</v>
      </c>
      <c r="BM75" s="235"/>
      <c r="BN75" s="257">
        <v>6.6093254866455408E-3</v>
      </c>
      <c r="BO75" s="235"/>
      <c r="BP75" s="304" t="s">
        <v>39</v>
      </c>
      <c r="BQ75" s="237" t="s">
        <v>39</v>
      </c>
      <c r="BR75" s="309">
        <v>1248</v>
      </c>
      <c r="BS75" s="525"/>
      <c r="BT75" s="427" t="s">
        <v>39</v>
      </c>
      <c r="BU75" s="577" t="s">
        <v>39</v>
      </c>
      <c r="BV75" s="524">
        <v>1248</v>
      </c>
      <c r="BW75" s="540"/>
      <c r="BX75" s="304" t="s">
        <v>39</v>
      </c>
      <c r="BY75" s="237" t="s">
        <v>39</v>
      </c>
      <c r="BZ75" s="524">
        <v>0</v>
      </c>
      <c r="CA75" s="213"/>
      <c r="CB75" s="304" t="s">
        <v>39</v>
      </c>
      <c r="CC75" s="237" t="s">
        <v>39</v>
      </c>
      <c r="CD75" s="527">
        <v>85.479452054794521</v>
      </c>
      <c r="CE75" s="527"/>
      <c r="CF75" s="748">
        <f t="shared" si="10"/>
        <v>58.199999999999996</v>
      </c>
      <c r="CG75" s="213"/>
      <c r="CH75" s="257">
        <f t="shared" si="15"/>
        <v>6.6438356164383559E-3</v>
      </c>
      <c r="CI75" s="572"/>
      <c r="CJ75" s="427" t="s">
        <v>39</v>
      </c>
      <c r="CK75" s="577" t="s">
        <v>39</v>
      </c>
      <c r="CL75" s="524">
        <f t="shared" si="11"/>
        <v>4988</v>
      </c>
      <c r="CM75" s="250"/>
      <c r="CN75" s="578" t="s">
        <v>39</v>
      </c>
      <c r="CO75" s="577" t="s">
        <v>39</v>
      </c>
      <c r="CP75" s="238">
        <f t="shared" si="12"/>
        <v>4988</v>
      </c>
      <c r="CQ75" s="213"/>
      <c r="CR75" s="427" t="s">
        <v>39</v>
      </c>
      <c r="CS75" s="577" t="s">
        <v>39</v>
      </c>
      <c r="CT75" s="524">
        <f t="shared" si="13"/>
        <v>0</v>
      </c>
      <c r="CU75" s="213"/>
      <c r="CV75" s="427" t="s">
        <v>39</v>
      </c>
      <c r="CW75" s="577" t="s">
        <v>39</v>
      </c>
      <c r="CX75" s="524">
        <f t="shared" si="14"/>
        <v>85.704467353951898</v>
      </c>
      <c r="CY75" s="246"/>
      <c r="CZ75" s="530"/>
      <c r="DA75" s="531"/>
      <c r="DB75" s="236"/>
      <c r="DC75" s="533"/>
      <c r="DD75" s="524"/>
      <c r="DE75" s="238"/>
      <c r="DF75" s="304"/>
      <c r="DG75" s="237"/>
      <c r="DH75" s="524"/>
      <c r="DI75" s="213"/>
      <c r="DJ75" s="304"/>
      <c r="DK75" s="237"/>
      <c r="DL75" s="524"/>
      <c r="DM75" s="213"/>
      <c r="DN75" s="304"/>
      <c r="DO75" s="237"/>
      <c r="DP75" s="248"/>
      <c r="DQ75" s="749"/>
      <c r="DR75" s="253"/>
      <c r="DS75" s="535"/>
      <c r="DT75" s="304"/>
      <c r="DU75" s="237"/>
      <c r="DV75" s="527"/>
      <c r="DW75" s="528"/>
      <c r="DX75" s="427"/>
      <c r="DY75" s="577"/>
      <c r="DZ75" s="527"/>
      <c r="EA75" s="528"/>
      <c r="EB75" s="304"/>
      <c r="EC75" s="237"/>
      <c r="ED75" s="255"/>
      <c r="EE75" s="750"/>
      <c r="EF75" s="255"/>
      <c r="EG75" s="575"/>
      <c r="EH75" s="309"/>
      <c r="EI75" s="539"/>
    </row>
    <row r="76" spans="1:139" x14ac:dyDescent="0.25">
      <c r="A76" s="84"/>
      <c r="B76" s="201"/>
      <c r="C76" s="751" t="s">
        <v>44</v>
      </c>
      <c r="D76" s="361">
        <v>12.7</v>
      </c>
      <c r="E76" s="362"/>
      <c r="F76" s="363">
        <v>5.8176820888685291E-3</v>
      </c>
      <c r="G76" s="362"/>
      <c r="H76" s="364" t="s">
        <v>39</v>
      </c>
      <c r="I76" s="365" t="s">
        <v>39</v>
      </c>
      <c r="J76" s="366">
        <v>0</v>
      </c>
      <c r="K76" s="752"/>
      <c r="L76" s="438" t="s">
        <v>39</v>
      </c>
      <c r="M76" s="753" t="s">
        <v>39</v>
      </c>
      <c r="N76" s="754">
        <v>0</v>
      </c>
      <c r="O76" s="755"/>
      <c r="P76" s="364" t="s">
        <v>39</v>
      </c>
      <c r="Q76" s="365" t="s">
        <v>39</v>
      </c>
      <c r="R76" s="754">
        <v>0</v>
      </c>
      <c r="S76" s="756"/>
      <c r="T76" s="364" t="s">
        <v>39</v>
      </c>
      <c r="U76" s="365" t="s">
        <v>39</v>
      </c>
      <c r="V76" s="754">
        <v>0</v>
      </c>
      <c r="W76" s="757"/>
      <c r="X76" s="361">
        <v>12.8</v>
      </c>
      <c r="Y76" s="362"/>
      <c r="Z76" s="758">
        <v>5.8608058608058608E-3</v>
      </c>
      <c r="AA76" s="362"/>
      <c r="AB76" s="364" t="s">
        <v>39</v>
      </c>
      <c r="AC76" s="365" t="s">
        <v>39</v>
      </c>
      <c r="AD76" s="366">
        <v>0</v>
      </c>
      <c r="AE76" s="752"/>
      <c r="AF76" s="438" t="s">
        <v>39</v>
      </c>
      <c r="AG76" s="753" t="s">
        <v>39</v>
      </c>
      <c r="AH76" s="754">
        <v>0</v>
      </c>
      <c r="AI76" s="755"/>
      <c r="AJ76" s="364" t="s">
        <v>39</v>
      </c>
      <c r="AK76" s="365" t="s">
        <v>39</v>
      </c>
      <c r="AL76" s="754">
        <v>0</v>
      </c>
      <c r="AM76" s="756"/>
      <c r="AN76" s="364" t="s">
        <v>39</v>
      </c>
      <c r="AO76" s="365" t="s">
        <v>39</v>
      </c>
      <c r="AP76" s="754">
        <v>0</v>
      </c>
      <c r="AQ76" s="757"/>
      <c r="AR76" s="361">
        <v>12.8</v>
      </c>
      <c r="AS76" s="362"/>
      <c r="AT76" s="363">
        <v>5.8634906092533213E-3</v>
      </c>
      <c r="AU76" s="362"/>
      <c r="AV76" s="364" t="s">
        <v>39</v>
      </c>
      <c r="AW76" s="365" t="s">
        <v>39</v>
      </c>
      <c r="AX76" s="366">
        <v>0</v>
      </c>
      <c r="AY76" s="752"/>
      <c r="AZ76" s="438" t="s">
        <v>39</v>
      </c>
      <c r="BA76" s="753" t="s">
        <v>39</v>
      </c>
      <c r="BB76" s="754">
        <v>0</v>
      </c>
      <c r="BC76" s="755"/>
      <c r="BD76" s="364" t="s">
        <v>39</v>
      </c>
      <c r="BE76" s="365" t="s">
        <v>39</v>
      </c>
      <c r="BF76" s="754">
        <v>0</v>
      </c>
      <c r="BG76" s="756"/>
      <c r="BH76" s="364" t="s">
        <v>39</v>
      </c>
      <c r="BI76" s="365" t="s">
        <v>39</v>
      </c>
      <c r="BJ76" s="754">
        <v>0</v>
      </c>
      <c r="BK76" s="757"/>
      <c r="BL76" s="361">
        <v>12.9</v>
      </c>
      <c r="BM76" s="362"/>
      <c r="BN76" s="363">
        <v>5.8397464916251701E-3</v>
      </c>
      <c r="BO76" s="362"/>
      <c r="BP76" s="364" t="s">
        <v>39</v>
      </c>
      <c r="BQ76" s="365" t="s">
        <v>39</v>
      </c>
      <c r="BR76" s="366">
        <v>0</v>
      </c>
      <c r="BS76" s="752"/>
      <c r="BT76" s="438" t="s">
        <v>39</v>
      </c>
      <c r="BU76" s="753" t="s">
        <v>39</v>
      </c>
      <c r="BV76" s="754">
        <v>0</v>
      </c>
      <c r="BW76" s="755"/>
      <c r="BX76" s="364" t="s">
        <v>39</v>
      </c>
      <c r="BY76" s="365" t="s">
        <v>39</v>
      </c>
      <c r="BZ76" s="754">
        <v>0</v>
      </c>
      <c r="CA76" s="756"/>
      <c r="CB76" s="364" t="s">
        <v>39</v>
      </c>
      <c r="CC76" s="365" t="s">
        <v>39</v>
      </c>
      <c r="CD76" s="754">
        <v>0</v>
      </c>
      <c r="CE76" s="757"/>
      <c r="CF76" s="759">
        <f t="shared" si="10"/>
        <v>51.2</v>
      </c>
      <c r="CG76" s="756"/>
      <c r="CH76" s="363">
        <f t="shared" si="15"/>
        <v>5.8447488584474887E-3</v>
      </c>
      <c r="CI76" s="760"/>
      <c r="CJ76" s="438" t="s">
        <v>39</v>
      </c>
      <c r="CK76" s="753" t="s">
        <v>39</v>
      </c>
      <c r="CL76" s="754">
        <f t="shared" si="11"/>
        <v>0</v>
      </c>
      <c r="CM76" s="761"/>
      <c r="CN76" s="762" t="s">
        <v>39</v>
      </c>
      <c r="CO76" s="753" t="s">
        <v>39</v>
      </c>
      <c r="CP76" s="763">
        <f t="shared" si="12"/>
        <v>0</v>
      </c>
      <c r="CQ76" s="756"/>
      <c r="CR76" s="438" t="s">
        <v>39</v>
      </c>
      <c r="CS76" s="753" t="s">
        <v>39</v>
      </c>
      <c r="CT76" s="754">
        <f t="shared" si="13"/>
        <v>0</v>
      </c>
      <c r="CU76" s="756"/>
      <c r="CV76" s="438" t="s">
        <v>39</v>
      </c>
      <c r="CW76" s="753" t="s">
        <v>39</v>
      </c>
      <c r="CX76" s="754">
        <f t="shared" si="14"/>
        <v>0</v>
      </c>
      <c r="CY76" s="764"/>
      <c r="CZ76" s="765"/>
      <c r="DA76" s="766"/>
      <c r="DB76" s="236"/>
      <c r="DC76" s="767"/>
      <c r="DD76" s="768"/>
      <c r="DE76" s="768"/>
      <c r="DF76" s="364"/>
      <c r="DG76" s="365"/>
      <c r="DH76" s="754"/>
      <c r="DI76" s="756"/>
      <c r="DJ76" s="364"/>
      <c r="DK76" s="365"/>
      <c r="DL76" s="754"/>
      <c r="DM76" s="756"/>
      <c r="DN76" s="364"/>
      <c r="DO76" s="365"/>
      <c r="DP76" s="754"/>
      <c r="DQ76" s="757"/>
      <c r="DR76" s="769"/>
      <c r="DS76" s="770"/>
      <c r="DT76" s="364"/>
      <c r="DU76" s="365"/>
      <c r="DV76" s="763"/>
      <c r="DW76" s="363"/>
      <c r="DX76" s="438"/>
      <c r="DY76" s="753"/>
      <c r="DZ76" s="763"/>
      <c r="EA76" s="363"/>
      <c r="EB76" s="364"/>
      <c r="EC76" s="365"/>
      <c r="ED76" s="771"/>
      <c r="EE76" s="772"/>
      <c r="EF76" s="771"/>
      <c r="EG76" s="396"/>
      <c r="EH76" s="366"/>
      <c r="EI76" s="773"/>
    </row>
    <row r="77" spans="1:139" x14ac:dyDescent="0.25">
      <c r="A77" s="989" t="s">
        <v>63</v>
      </c>
      <c r="B77" s="81" t="s">
        <v>64</v>
      </c>
      <c r="C77" s="82"/>
      <c r="D77" s="356">
        <v>24.8</v>
      </c>
      <c r="E77" s="357"/>
      <c r="F77" s="222">
        <v>2.2551810055561113E-3</v>
      </c>
      <c r="G77" s="357"/>
      <c r="H77" s="358" t="s">
        <v>39</v>
      </c>
      <c r="I77" s="359" t="s">
        <v>39</v>
      </c>
      <c r="J77" s="360">
        <v>327</v>
      </c>
      <c r="K77" s="727"/>
      <c r="L77" s="437" t="s">
        <v>39</v>
      </c>
      <c r="M77" s="774" t="s">
        <v>39</v>
      </c>
      <c r="N77" s="775">
        <v>327</v>
      </c>
      <c r="O77" s="776"/>
      <c r="P77" s="358" t="s">
        <v>39</v>
      </c>
      <c r="Q77" s="359" t="s">
        <v>39</v>
      </c>
      <c r="R77" s="777">
        <v>0</v>
      </c>
      <c r="S77" s="776"/>
      <c r="T77" s="358" t="s">
        <v>39</v>
      </c>
      <c r="U77" s="359" t="s">
        <v>39</v>
      </c>
      <c r="V77" s="731">
        <v>13.185483870967742</v>
      </c>
      <c r="W77" s="731"/>
      <c r="X77" s="356">
        <v>27.9</v>
      </c>
      <c r="Y77" s="357"/>
      <c r="Z77" s="263">
        <v>2.5359256128486898E-3</v>
      </c>
      <c r="AA77" s="357"/>
      <c r="AB77" s="358" t="s">
        <v>39</v>
      </c>
      <c r="AC77" s="359" t="s">
        <v>39</v>
      </c>
      <c r="AD77" s="360">
        <v>420</v>
      </c>
      <c r="AE77" s="727"/>
      <c r="AF77" s="437" t="s">
        <v>39</v>
      </c>
      <c r="AG77" s="774" t="s">
        <v>39</v>
      </c>
      <c r="AH77" s="775">
        <v>420</v>
      </c>
      <c r="AI77" s="776"/>
      <c r="AJ77" s="358" t="s">
        <v>39</v>
      </c>
      <c r="AK77" s="359" t="s">
        <v>39</v>
      </c>
      <c r="AL77" s="777">
        <v>0</v>
      </c>
      <c r="AM77" s="776"/>
      <c r="AN77" s="358" t="s">
        <v>39</v>
      </c>
      <c r="AO77" s="359" t="s">
        <v>39</v>
      </c>
      <c r="AP77" s="731">
        <v>15.053763440860216</v>
      </c>
      <c r="AQ77" s="731"/>
      <c r="AR77" s="356">
        <v>24.7</v>
      </c>
      <c r="AS77" s="357"/>
      <c r="AT77" s="222">
        <v>2.2238428364350087E-3</v>
      </c>
      <c r="AU77" s="357"/>
      <c r="AV77" s="358" t="s">
        <v>39</v>
      </c>
      <c r="AW77" s="359" t="s">
        <v>39</v>
      </c>
      <c r="AX77" s="360">
        <v>354</v>
      </c>
      <c r="AY77" s="727"/>
      <c r="AZ77" s="437" t="s">
        <v>39</v>
      </c>
      <c r="BA77" s="774" t="s">
        <v>39</v>
      </c>
      <c r="BB77" s="775">
        <v>354</v>
      </c>
      <c r="BC77" s="776"/>
      <c r="BD77" s="358" t="s">
        <v>39</v>
      </c>
      <c r="BE77" s="359" t="s">
        <v>39</v>
      </c>
      <c r="BF77" s="777">
        <v>0</v>
      </c>
      <c r="BG77" s="776"/>
      <c r="BH77" s="358" t="s">
        <v>39</v>
      </c>
      <c r="BI77" s="359" t="s">
        <v>39</v>
      </c>
      <c r="BJ77" s="731">
        <v>14.331983805668017</v>
      </c>
      <c r="BK77" s="731"/>
      <c r="BL77" s="356">
        <v>25.5</v>
      </c>
      <c r="BM77" s="357"/>
      <c r="BN77" s="222">
        <v>2.2979390640629365E-3</v>
      </c>
      <c r="BO77" s="357"/>
      <c r="BP77" s="358" t="s">
        <v>39</v>
      </c>
      <c r="BQ77" s="359" t="s">
        <v>39</v>
      </c>
      <c r="BR77" s="360">
        <v>360</v>
      </c>
      <c r="BS77" s="727"/>
      <c r="BT77" s="437" t="s">
        <v>39</v>
      </c>
      <c r="BU77" s="774" t="s">
        <v>39</v>
      </c>
      <c r="BV77" s="775">
        <v>360</v>
      </c>
      <c r="BW77" s="776"/>
      <c r="BX77" s="358" t="s">
        <v>39</v>
      </c>
      <c r="BY77" s="359" t="s">
        <v>39</v>
      </c>
      <c r="BZ77" s="777">
        <v>0</v>
      </c>
      <c r="CA77" s="776"/>
      <c r="CB77" s="358" t="s">
        <v>39</v>
      </c>
      <c r="CC77" s="359" t="s">
        <v>39</v>
      </c>
      <c r="CD77" s="731">
        <v>14.117647058823529</v>
      </c>
      <c r="CE77" s="731"/>
      <c r="CF77" s="356">
        <f t="shared" si="10"/>
        <v>102.89999999999999</v>
      </c>
      <c r="CG77" s="727"/>
      <c r="CH77" s="367">
        <f>CF77/44202.6</f>
        <v>2.3279173623271029E-3</v>
      </c>
      <c r="CI77" s="778"/>
      <c r="CJ77" s="437" t="s">
        <v>39</v>
      </c>
      <c r="CK77" s="734" t="s">
        <v>39</v>
      </c>
      <c r="CL77" s="730">
        <f t="shared" si="11"/>
        <v>1461</v>
      </c>
      <c r="CM77" s="735"/>
      <c r="CN77" s="736" t="s">
        <v>39</v>
      </c>
      <c r="CO77" s="734" t="s">
        <v>39</v>
      </c>
      <c r="CP77" s="731">
        <f t="shared" si="12"/>
        <v>1461</v>
      </c>
      <c r="CQ77" s="727"/>
      <c r="CR77" s="437" t="s">
        <v>39</v>
      </c>
      <c r="CS77" s="734" t="s">
        <v>39</v>
      </c>
      <c r="CT77" s="730">
        <f t="shared" si="13"/>
        <v>0</v>
      </c>
      <c r="CU77" s="727"/>
      <c r="CV77" s="437" t="s">
        <v>39</v>
      </c>
      <c r="CW77" s="734" t="s">
        <v>39</v>
      </c>
      <c r="CX77" s="730">
        <f t="shared" si="14"/>
        <v>14.198250728862975</v>
      </c>
      <c r="CY77" s="737"/>
      <c r="CZ77" s="779"/>
      <c r="DA77" s="780"/>
      <c r="DB77" s="781"/>
      <c r="DC77" s="782"/>
      <c r="DD77" s="777"/>
      <c r="DE77" s="783"/>
      <c r="DF77" s="358"/>
      <c r="DG77" s="359"/>
      <c r="DH77" s="730"/>
      <c r="DI77" s="727"/>
      <c r="DJ77" s="358"/>
      <c r="DK77" s="359"/>
      <c r="DL77" s="730"/>
      <c r="DM77" s="727"/>
      <c r="DN77" s="358"/>
      <c r="DO77" s="359"/>
      <c r="DP77" s="730"/>
      <c r="DQ77" s="742"/>
      <c r="DR77" s="743"/>
      <c r="DS77" s="744"/>
      <c r="DT77" s="358"/>
      <c r="DU77" s="359"/>
      <c r="DV77" s="731"/>
      <c r="DW77" s="367"/>
      <c r="DX77" s="437"/>
      <c r="DY77" s="734"/>
      <c r="DZ77" s="731"/>
      <c r="EA77" s="367"/>
      <c r="EB77" s="358"/>
      <c r="EC77" s="359"/>
      <c r="ED77" s="437"/>
      <c r="EE77" s="745"/>
      <c r="EF77" s="437"/>
      <c r="EG77" s="746"/>
      <c r="EH77" s="360"/>
      <c r="EI77" s="747"/>
    </row>
    <row r="78" spans="1:139" x14ac:dyDescent="0.25">
      <c r="A78" s="990"/>
      <c r="B78" s="23"/>
      <c r="C78" s="542" t="s">
        <v>40</v>
      </c>
      <c r="D78" s="245">
        <v>7.2</v>
      </c>
      <c r="E78" s="235"/>
      <c r="F78" s="257">
        <v>3.2982134677049932E-3</v>
      </c>
      <c r="G78" s="235"/>
      <c r="H78" s="304" t="s">
        <v>39</v>
      </c>
      <c r="I78" s="237" t="s">
        <v>39</v>
      </c>
      <c r="J78" s="309">
        <v>97</v>
      </c>
      <c r="K78" s="525"/>
      <c r="L78" s="427" t="s">
        <v>39</v>
      </c>
      <c r="M78" s="577" t="s">
        <v>39</v>
      </c>
      <c r="N78" s="574">
        <v>97</v>
      </c>
      <c r="O78" s="213"/>
      <c r="P78" s="304" t="s">
        <v>39</v>
      </c>
      <c r="Q78" s="237" t="s">
        <v>39</v>
      </c>
      <c r="R78" s="574">
        <v>0</v>
      </c>
      <c r="S78" s="525"/>
      <c r="T78" s="304" t="s">
        <v>39</v>
      </c>
      <c r="U78" s="237" t="s">
        <v>39</v>
      </c>
      <c r="V78" s="527">
        <v>13.472222222222221</v>
      </c>
      <c r="W78" s="527"/>
      <c r="X78" s="245">
        <v>10.4</v>
      </c>
      <c r="Y78" s="235"/>
      <c r="Z78" s="257">
        <v>4.7619047619047623E-3</v>
      </c>
      <c r="AA78" s="235"/>
      <c r="AB78" s="304" t="s">
        <v>39</v>
      </c>
      <c r="AC78" s="237" t="s">
        <v>39</v>
      </c>
      <c r="AD78" s="309">
        <v>160</v>
      </c>
      <c r="AE78" s="525"/>
      <c r="AF78" s="427" t="s">
        <v>39</v>
      </c>
      <c r="AG78" s="577" t="s">
        <v>39</v>
      </c>
      <c r="AH78" s="574">
        <v>160</v>
      </c>
      <c r="AI78" s="213"/>
      <c r="AJ78" s="304" t="s">
        <v>39</v>
      </c>
      <c r="AK78" s="237" t="s">
        <v>39</v>
      </c>
      <c r="AL78" s="574">
        <v>0</v>
      </c>
      <c r="AM78" s="525"/>
      <c r="AN78" s="304" t="s">
        <v>39</v>
      </c>
      <c r="AO78" s="237" t="s">
        <v>39</v>
      </c>
      <c r="AP78" s="527">
        <v>15.384615384615383</v>
      </c>
      <c r="AQ78" s="527"/>
      <c r="AR78" s="245">
        <v>7</v>
      </c>
      <c r="AS78" s="235"/>
      <c r="AT78" s="257">
        <v>3.2065964269354101E-3</v>
      </c>
      <c r="AU78" s="235"/>
      <c r="AV78" s="304" t="s">
        <v>39</v>
      </c>
      <c r="AW78" s="237" t="s">
        <v>39</v>
      </c>
      <c r="AX78" s="309">
        <v>105</v>
      </c>
      <c r="AY78" s="525"/>
      <c r="AZ78" s="427" t="s">
        <v>39</v>
      </c>
      <c r="BA78" s="577" t="s">
        <v>39</v>
      </c>
      <c r="BB78" s="574">
        <v>105</v>
      </c>
      <c r="BC78" s="213"/>
      <c r="BD78" s="304" t="s">
        <v>39</v>
      </c>
      <c r="BE78" s="237" t="s">
        <v>39</v>
      </c>
      <c r="BF78" s="574">
        <v>0</v>
      </c>
      <c r="BG78" s="525"/>
      <c r="BH78" s="304" t="s">
        <v>39</v>
      </c>
      <c r="BI78" s="237" t="s">
        <v>39</v>
      </c>
      <c r="BJ78" s="527">
        <v>15</v>
      </c>
      <c r="BK78" s="527"/>
      <c r="BL78" s="245">
        <v>7.2</v>
      </c>
      <c r="BM78" s="235"/>
      <c r="BN78" s="257">
        <v>3.2593933906745133E-3</v>
      </c>
      <c r="BO78" s="235"/>
      <c r="BP78" s="304" t="s">
        <v>39</v>
      </c>
      <c r="BQ78" s="237" t="s">
        <v>39</v>
      </c>
      <c r="BR78" s="309">
        <v>105</v>
      </c>
      <c r="BS78" s="525"/>
      <c r="BT78" s="427" t="s">
        <v>39</v>
      </c>
      <c r="BU78" s="577" t="s">
        <v>39</v>
      </c>
      <c r="BV78" s="574">
        <v>105</v>
      </c>
      <c r="BW78" s="213"/>
      <c r="BX78" s="304" t="s">
        <v>39</v>
      </c>
      <c r="BY78" s="237" t="s">
        <v>39</v>
      </c>
      <c r="BZ78" s="574">
        <v>0</v>
      </c>
      <c r="CA78" s="525"/>
      <c r="CB78" s="304" t="s">
        <v>39</v>
      </c>
      <c r="CC78" s="237" t="s">
        <v>39</v>
      </c>
      <c r="CD78" s="527">
        <v>14.583333333333332</v>
      </c>
      <c r="CE78" s="527"/>
      <c r="CF78" s="748">
        <f t="shared" si="10"/>
        <v>31.8</v>
      </c>
      <c r="CG78" s="213"/>
      <c r="CH78" s="257">
        <f t="shared" si="15"/>
        <v>3.63013698630137E-3</v>
      </c>
      <c r="CI78" s="572"/>
      <c r="CJ78" s="427" t="s">
        <v>39</v>
      </c>
      <c r="CK78" s="577" t="s">
        <v>39</v>
      </c>
      <c r="CL78" s="524">
        <f t="shared" si="11"/>
        <v>467</v>
      </c>
      <c r="CM78" s="250"/>
      <c r="CN78" s="578" t="s">
        <v>39</v>
      </c>
      <c r="CO78" s="577" t="s">
        <v>39</v>
      </c>
      <c r="CP78" s="238">
        <f t="shared" si="12"/>
        <v>467</v>
      </c>
      <c r="CQ78" s="213"/>
      <c r="CR78" s="427" t="s">
        <v>39</v>
      </c>
      <c r="CS78" s="577" t="s">
        <v>39</v>
      </c>
      <c r="CT78" s="524">
        <f t="shared" si="13"/>
        <v>0</v>
      </c>
      <c r="CU78" s="213"/>
      <c r="CV78" s="427" t="s">
        <v>39</v>
      </c>
      <c r="CW78" s="577" t="s">
        <v>39</v>
      </c>
      <c r="CX78" s="524">
        <f t="shared" si="14"/>
        <v>14.685534591194969</v>
      </c>
      <c r="CY78" s="246"/>
      <c r="CZ78" s="530"/>
      <c r="DA78" s="531"/>
      <c r="DB78" s="236"/>
      <c r="DC78" s="533"/>
      <c r="DD78" s="524"/>
      <c r="DE78" s="238"/>
      <c r="DF78" s="304"/>
      <c r="DG78" s="237"/>
      <c r="DH78" s="524"/>
      <c r="DI78" s="213"/>
      <c r="DJ78" s="304"/>
      <c r="DK78" s="237"/>
      <c r="DL78" s="524"/>
      <c r="DM78" s="213"/>
      <c r="DN78" s="304"/>
      <c r="DO78" s="237"/>
      <c r="DP78" s="248"/>
      <c r="DQ78" s="749"/>
      <c r="DR78" s="253"/>
      <c r="DS78" s="535"/>
      <c r="DT78" s="304"/>
      <c r="DU78" s="237"/>
      <c r="DV78" s="527"/>
      <c r="DW78" s="528"/>
      <c r="DX78" s="427"/>
      <c r="DY78" s="577"/>
      <c r="DZ78" s="527"/>
      <c r="EA78" s="528"/>
      <c r="EB78" s="304"/>
      <c r="EC78" s="237"/>
      <c r="ED78" s="255"/>
      <c r="EE78" s="750"/>
      <c r="EF78" s="255"/>
      <c r="EG78" s="575"/>
      <c r="EH78" s="309"/>
      <c r="EI78" s="539"/>
    </row>
    <row r="79" spans="1:139" x14ac:dyDescent="0.25">
      <c r="A79" s="990"/>
      <c r="B79" s="541"/>
      <c r="C79" s="542" t="s">
        <v>41</v>
      </c>
      <c r="D79" s="245">
        <v>7</v>
      </c>
      <c r="E79" s="235"/>
      <c r="F79" s="257">
        <v>3.2065964269354101E-3</v>
      </c>
      <c r="G79" s="235"/>
      <c r="H79" s="304" t="s">
        <v>39</v>
      </c>
      <c r="I79" s="237" t="s">
        <v>39</v>
      </c>
      <c r="J79" s="309">
        <v>95</v>
      </c>
      <c r="K79" s="525"/>
      <c r="L79" s="427" t="s">
        <v>39</v>
      </c>
      <c r="M79" s="577" t="s">
        <v>39</v>
      </c>
      <c r="N79" s="524">
        <v>95</v>
      </c>
      <c r="O79" s="213"/>
      <c r="P79" s="304" t="s">
        <v>39</v>
      </c>
      <c r="Q79" s="237" t="s">
        <v>39</v>
      </c>
      <c r="R79" s="524">
        <v>0</v>
      </c>
      <c r="S79" s="525"/>
      <c r="T79" s="304" t="s">
        <v>39</v>
      </c>
      <c r="U79" s="237" t="s">
        <v>39</v>
      </c>
      <c r="V79" s="527">
        <v>13.571428571428571</v>
      </c>
      <c r="W79" s="527"/>
      <c r="X79" s="245">
        <v>7</v>
      </c>
      <c r="Y79" s="235"/>
      <c r="Z79" s="257">
        <v>3.205128205128205E-3</v>
      </c>
      <c r="AA79" s="235"/>
      <c r="AB79" s="304" t="s">
        <v>39</v>
      </c>
      <c r="AC79" s="237" t="s">
        <v>39</v>
      </c>
      <c r="AD79" s="309">
        <v>108</v>
      </c>
      <c r="AE79" s="525"/>
      <c r="AF79" s="427" t="s">
        <v>39</v>
      </c>
      <c r="AG79" s="577" t="s">
        <v>39</v>
      </c>
      <c r="AH79" s="524">
        <v>108</v>
      </c>
      <c r="AI79" s="213"/>
      <c r="AJ79" s="304" t="s">
        <v>39</v>
      </c>
      <c r="AK79" s="237" t="s">
        <v>39</v>
      </c>
      <c r="AL79" s="524">
        <v>0</v>
      </c>
      <c r="AM79" s="525"/>
      <c r="AN79" s="304" t="s">
        <v>39</v>
      </c>
      <c r="AO79" s="237" t="s">
        <v>39</v>
      </c>
      <c r="AP79" s="527">
        <v>15.428571428571429</v>
      </c>
      <c r="AQ79" s="527"/>
      <c r="AR79" s="245">
        <v>7.1</v>
      </c>
      <c r="AS79" s="235"/>
      <c r="AT79" s="257">
        <v>3.2524049473202014E-3</v>
      </c>
      <c r="AU79" s="235"/>
      <c r="AV79" s="304" t="s">
        <v>39</v>
      </c>
      <c r="AW79" s="237" t="s">
        <v>39</v>
      </c>
      <c r="AX79" s="309">
        <v>103</v>
      </c>
      <c r="AY79" s="525"/>
      <c r="AZ79" s="427" t="s">
        <v>39</v>
      </c>
      <c r="BA79" s="577" t="s">
        <v>39</v>
      </c>
      <c r="BB79" s="524">
        <v>103</v>
      </c>
      <c r="BC79" s="213"/>
      <c r="BD79" s="304" t="s">
        <v>39</v>
      </c>
      <c r="BE79" s="237" t="s">
        <v>39</v>
      </c>
      <c r="BF79" s="524">
        <v>0</v>
      </c>
      <c r="BG79" s="525"/>
      <c r="BH79" s="304" t="s">
        <v>39</v>
      </c>
      <c r="BI79" s="237" t="s">
        <v>39</v>
      </c>
      <c r="BJ79" s="527">
        <v>14.507042253521128</v>
      </c>
      <c r="BK79" s="527"/>
      <c r="BL79" s="245">
        <v>7.2</v>
      </c>
      <c r="BM79" s="235"/>
      <c r="BN79" s="257">
        <v>3.2593933906745133E-3</v>
      </c>
      <c r="BO79" s="235"/>
      <c r="BP79" s="304" t="s">
        <v>39</v>
      </c>
      <c r="BQ79" s="237" t="s">
        <v>39</v>
      </c>
      <c r="BR79" s="309">
        <v>103</v>
      </c>
      <c r="BS79" s="525"/>
      <c r="BT79" s="427" t="s">
        <v>39</v>
      </c>
      <c r="BU79" s="577" t="s">
        <v>39</v>
      </c>
      <c r="BV79" s="524">
        <v>103</v>
      </c>
      <c r="BW79" s="213"/>
      <c r="BX79" s="304" t="s">
        <v>39</v>
      </c>
      <c r="BY79" s="237" t="s">
        <v>39</v>
      </c>
      <c r="BZ79" s="524">
        <v>0</v>
      </c>
      <c r="CA79" s="525"/>
      <c r="CB79" s="304" t="s">
        <v>39</v>
      </c>
      <c r="CC79" s="237" t="s">
        <v>39</v>
      </c>
      <c r="CD79" s="527">
        <v>14.305555555555555</v>
      </c>
      <c r="CE79" s="527"/>
      <c r="CF79" s="748">
        <f t="shared" si="10"/>
        <v>28.3</v>
      </c>
      <c r="CG79" s="213"/>
      <c r="CH79" s="257">
        <f t="shared" si="15"/>
        <v>3.2305936073059364E-3</v>
      </c>
      <c r="CI79" s="572"/>
      <c r="CJ79" s="427" t="s">
        <v>39</v>
      </c>
      <c r="CK79" s="577" t="s">
        <v>39</v>
      </c>
      <c r="CL79" s="524">
        <f t="shared" si="11"/>
        <v>409</v>
      </c>
      <c r="CM79" s="250"/>
      <c r="CN79" s="578" t="s">
        <v>39</v>
      </c>
      <c r="CO79" s="577" t="s">
        <v>39</v>
      </c>
      <c r="CP79" s="238">
        <f t="shared" si="12"/>
        <v>409</v>
      </c>
      <c r="CQ79" s="213"/>
      <c r="CR79" s="427" t="s">
        <v>39</v>
      </c>
      <c r="CS79" s="577" t="s">
        <v>39</v>
      </c>
      <c r="CT79" s="524">
        <f t="shared" si="13"/>
        <v>0</v>
      </c>
      <c r="CU79" s="213"/>
      <c r="CV79" s="427" t="s">
        <v>39</v>
      </c>
      <c r="CW79" s="577" t="s">
        <v>39</v>
      </c>
      <c r="CX79" s="524">
        <f t="shared" si="14"/>
        <v>14.452296819787986</v>
      </c>
      <c r="CY79" s="246"/>
      <c r="CZ79" s="530"/>
      <c r="DA79" s="784"/>
      <c r="DB79" s="236"/>
      <c r="DC79" s="533"/>
      <c r="DD79" s="524"/>
      <c r="DE79" s="238"/>
      <c r="DF79" s="304"/>
      <c r="DG79" s="237"/>
      <c r="DH79" s="524"/>
      <c r="DI79" s="213"/>
      <c r="DJ79" s="304"/>
      <c r="DK79" s="237"/>
      <c r="DL79" s="524"/>
      <c r="DM79" s="213"/>
      <c r="DN79" s="304"/>
      <c r="DO79" s="237"/>
      <c r="DP79" s="248"/>
      <c r="DQ79" s="749"/>
      <c r="DR79" s="253"/>
      <c r="DS79" s="535"/>
      <c r="DT79" s="304"/>
      <c r="DU79" s="237"/>
      <c r="DV79" s="527"/>
      <c r="DW79" s="528"/>
      <c r="DX79" s="427"/>
      <c r="DY79" s="577"/>
      <c r="DZ79" s="527"/>
      <c r="EA79" s="528"/>
      <c r="EB79" s="304"/>
      <c r="EC79" s="237"/>
      <c r="ED79" s="255"/>
      <c r="EE79" s="750"/>
      <c r="EF79" s="255"/>
      <c r="EG79" s="575"/>
      <c r="EH79" s="309"/>
      <c r="EI79" s="539"/>
    </row>
    <row r="80" spans="1:139" x14ac:dyDescent="0.25">
      <c r="A80" s="990"/>
      <c r="B80" s="541"/>
      <c r="C80" s="542" t="s">
        <v>42</v>
      </c>
      <c r="D80" s="245">
        <v>6.3</v>
      </c>
      <c r="E80" s="235"/>
      <c r="F80" s="257">
        <v>2.8859367842418689E-3</v>
      </c>
      <c r="G80" s="235"/>
      <c r="H80" s="304" t="s">
        <v>39</v>
      </c>
      <c r="I80" s="237" t="s">
        <v>39</v>
      </c>
      <c r="J80" s="309">
        <v>84</v>
      </c>
      <c r="K80" s="525"/>
      <c r="L80" s="427" t="s">
        <v>39</v>
      </c>
      <c r="M80" s="577" t="s">
        <v>39</v>
      </c>
      <c r="N80" s="524">
        <v>84</v>
      </c>
      <c r="O80" s="213"/>
      <c r="P80" s="304" t="s">
        <v>39</v>
      </c>
      <c r="Q80" s="237" t="s">
        <v>39</v>
      </c>
      <c r="R80" s="524">
        <v>0</v>
      </c>
      <c r="S80" s="213"/>
      <c r="T80" s="304" t="s">
        <v>39</v>
      </c>
      <c r="U80" s="237" t="s">
        <v>39</v>
      </c>
      <c r="V80" s="527">
        <v>13.333333333333334</v>
      </c>
      <c r="W80" s="527"/>
      <c r="X80" s="245">
        <v>6.2</v>
      </c>
      <c r="Y80" s="235"/>
      <c r="Z80" s="257">
        <v>2.8388278388278387E-3</v>
      </c>
      <c r="AA80" s="235"/>
      <c r="AB80" s="304" t="s">
        <v>39</v>
      </c>
      <c r="AC80" s="237" t="s">
        <v>39</v>
      </c>
      <c r="AD80" s="309">
        <v>95</v>
      </c>
      <c r="AE80" s="525"/>
      <c r="AF80" s="427" t="s">
        <v>39</v>
      </c>
      <c r="AG80" s="577" t="s">
        <v>39</v>
      </c>
      <c r="AH80" s="524">
        <v>95</v>
      </c>
      <c r="AI80" s="213"/>
      <c r="AJ80" s="304" t="s">
        <v>39</v>
      </c>
      <c r="AK80" s="237" t="s">
        <v>39</v>
      </c>
      <c r="AL80" s="524">
        <v>0</v>
      </c>
      <c r="AM80" s="213"/>
      <c r="AN80" s="304" t="s">
        <v>39</v>
      </c>
      <c r="AO80" s="237" t="s">
        <v>39</v>
      </c>
      <c r="AP80" s="527">
        <v>15.32258064516129</v>
      </c>
      <c r="AQ80" s="527"/>
      <c r="AR80" s="245">
        <v>6.3</v>
      </c>
      <c r="AS80" s="235"/>
      <c r="AT80" s="257">
        <v>2.8859367842418689E-3</v>
      </c>
      <c r="AU80" s="235"/>
      <c r="AV80" s="304" t="s">
        <v>39</v>
      </c>
      <c r="AW80" s="237" t="s">
        <v>39</v>
      </c>
      <c r="AX80" s="309">
        <v>91</v>
      </c>
      <c r="AY80" s="525"/>
      <c r="AZ80" s="427" t="s">
        <v>39</v>
      </c>
      <c r="BA80" s="577" t="s">
        <v>39</v>
      </c>
      <c r="BB80" s="524">
        <v>91</v>
      </c>
      <c r="BC80" s="213"/>
      <c r="BD80" s="304" t="s">
        <v>39</v>
      </c>
      <c r="BE80" s="237" t="s">
        <v>39</v>
      </c>
      <c r="BF80" s="524">
        <v>0</v>
      </c>
      <c r="BG80" s="213"/>
      <c r="BH80" s="304" t="s">
        <v>39</v>
      </c>
      <c r="BI80" s="237" t="s">
        <v>39</v>
      </c>
      <c r="BJ80" s="527">
        <v>14.444444444444445</v>
      </c>
      <c r="BK80" s="527"/>
      <c r="BL80" s="245">
        <v>6.8</v>
      </c>
      <c r="BM80" s="235"/>
      <c r="BN80" s="257">
        <v>3.0783159800814846E-3</v>
      </c>
      <c r="BO80" s="235"/>
      <c r="BP80" s="304" t="s">
        <v>39</v>
      </c>
      <c r="BQ80" s="237" t="s">
        <v>39</v>
      </c>
      <c r="BR80" s="309">
        <v>97</v>
      </c>
      <c r="BS80" s="525"/>
      <c r="BT80" s="427" t="s">
        <v>39</v>
      </c>
      <c r="BU80" s="577" t="s">
        <v>39</v>
      </c>
      <c r="BV80" s="524">
        <v>97</v>
      </c>
      <c r="BW80" s="213"/>
      <c r="BX80" s="304" t="s">
        <v>39</v>
      </c>
      <c r="BY80" s="237" t="s">
        <v>39</v>
      </c>
      <c r="BZ80" s="524">
        <v>0</v>
      </c>
      <c r="CA80" s="213"/>
      <c r="CB80" s="304" t="s">
        <v>39</v>
      </c>
      <c r="CC80" s="237" t="s">
        <v>39</v>
      </c>
      <c r="CD80" s="527">
        <v>14.264705882352942</v>
      </c>
      <c r="CE80" s="527"/>
      <c r="CF80" s="748">
        <f t="shared" si="10"/>
        <v>25.6</v>
      </c>
      <c r="CG80" s="213"/>
      <c r="CH80" s="257">
        <f t="shared" si="15"/>
        <v>2.9223744292237444E-3</v>
      </c>
      <c r="CI80" s="572"/>
      <c r="CJ80" s="427" t="s">
        <v>39</v>
      </c>
      <c r="CK80" s="577" t="s">
        <v>39</v>
      </c>
      <c r="CL80" s="524">
        <f t="shared" si="11"/>
        <v>367</v>
      </c>
      <c r="CM80" s="250"/>
      <c r="CN80" s="578" t="s">
        <v>39</v>
      </c>
      <c r="CO80" s="577" t="s">
        <v>39</v>
      </c>
      <c r="CP80" s="238">
        <f t="shared" si="12"/>
        <v>367</v>
      </c>
      <c r="CQ80" s="213"/>
      <c r="CR80" s="427" t="s">
        <v>39</v>
      </c>
      <c r="CS80" s="577" t="s">
        <v>39</v>
      </c>
      <c r="CT80" s="524">
        <f t="shared" si="13"/>
        <v>0</v>
      </c>
      <c r="CU80" s="213"/>
      <c r="CV80" s="427" t="s">
        <v>39</v>
      </c>
      <c r="CW80" s="577" t="s">
        <v>39</v>
      </c>
      <c r="CX80" s="524">
        <f t="shared" si="14"/>
        <v>14.3359375</v>
      </c>
      <c r="CY80" s="246"/>
      <c r="CZ80" s="530"/>
      <c r="DA80" s="531"/>
      <c r="DB80" s="236"/>
      <c r="DC80" s="533"/>
      <c r="DD80" s="524"/>
      <c r="DE80" s="238"/>
      <c r="DF80" s="304"/>
      <c r="DG80" s="237"/>
      <c r="DH80" s="524"/>
      <c r="DI80" s="213"/>
      <c r="DJ80" s="304"/>
      <c r="DK80" s="237"/>
      <c r="DL80" s="524"/>
      <c r="DM80" s="213"/>
      <c r="DN80" s="304"/>
      <c r="DO80" s="237"/>
      <c r="DP80" s="248"/>
      <c r="DQ80" s="749"/>
      <c r="DR80" s="253"/>
      <c r="DS80" s="535"/>
      <c r="DT80" s="304"/>
      <c r="DU80" s="237"/>
      <c r="DV80" s="527"/>
      <c r="DW80" s="528"/>
      <c r="DX80" s="427"/>
      <c r="DY80" s="577"/>
      <c r="DZ80" s="527"/>
      <c r="EA80" s="528"/>
      <c r="EB80" s="304"/>
      <c r="EC80" s="237"/>
      <c r="ED80" s="255"/>
      <c r="EE80" s="750"/>
      <c r="EF80" s="255"/>
      <c r="EG80" s="575"/>
      <c r="EH80" s="309"/>
      <c r="EI80" s="539"/>
    </row>
    <row r="81" spans="1:139" x14ac:dyDescent="0.25">
      <c r="A81" s="990"/>
      <c r="B81" s="23"/>
      <c r="C81" s="542" t="s">
        <v>43</v>
      </c>
      <c r="D81" s="245">
        <v>3.8</v>
      </c>
      <c r="E81" s="235"/>
      <c r="F81" s="257">
        <v>1.7407237746220796E-3</v>
      </c>
      <c r="G81" s="235"/>
      <c r="H81" s="304" t="s">
        <v>39</v>
      </c>
      <c r="I81" s="237" t="s">
        <v>39</v>
      </c>
      <c r="J81" s="309">
        <v>51</v>
      </c>
      <c r="K81" s="525"/>
      <c r="L81" s="427" t="s">
        <v>39</v>
      </c>
      <c r="M81" s="577" t="s">
        <v>39</v>
      </c>
      <c r="N81" s="524">
        <v>51</v>
      </c>
      <c r="O81" s="213"/>
      <c r="P81" s="304" t="s">
        <v>39</v>
      </c>
      <c r="Q81" s="237" t="s">
        <v>39</v>
      </c>
      <c r="R81" s="524">
        <v>0</v>
      </c>
      <c r="S81" s="213"/>
      <c r="T81" s="304" t="s">
        <v>39</v>
      </c>
      <c r="U81" s="237" t="s">
        <v>39</v>
      </c>
      <c r="V81" s="527">
        <v>13.421052631578949</v>
      </c>
      <c r="W81" s="527"/>
      <c r="X81" s="245">
        <v>3.8</v>
      </c>
      <c r="Y81" s="235"/>
      <c r="Z81" s="257">
        <v>1.7399267399267398E-3</v>
      </c>
      <c r="AA81" s="235"/>
      <c r="AB81" s="304" t="s">
        <v>39</v>
      </c>
      <c r="AC81" s="237" t="s">
        <v>39</v>
      </c>
      <c r="AD81" s="309">
        <v>57</v>
      </c>
      <c r="AE81" s="525"/>
      <c r="AF81" s="427" t="s">
        <v>39</v>
      </c>
      <c r="AG81" s="577" t="s">
        <v>39</v>
      </c>
      <c r="AH81" s="524">
        <v>57</v>
      </c>
      <c r="AI81" s="213"/>
      <c r="AJ81" s="304" t="s">
        <v>39</v>
      </c>
      <c r="AK81" s="237" t="s">
        <v>39</v>
      </c>
      <c r="AL81" s="524">
        <v>0</v>
      </c>
      <c r="AM81" s="213"/>
      <c r="AN81" s="304" t="s">
        <v>39</v>
      </c>
      <c r="AO81" s="237" t="s">
        <v>39</v>
      </c>
      <c r="AP81" s="527">
        <v>15</v>
      </c>
      <c r="AQ81" s="527"/>
      <c r="AR81" s="245">
        <v>3.8</v>
      </c>
      <c r="AS81" s="235"/>
      <c r="AT81" s="257">
        <v>1.7407237746220796E-3</v>
      </c>
      <c r="AU81" s="235"/>
      <c r="AV81" s="304" t="s">
        <v>39</v>
      </c>
      <c r="AW81" s="237" t="s">
        <v>39</v>
      </c>
      <c r="AX81" s="309">
        <v>55</v>
      </c>
      <c r="AY81" s="525"/>
      <c r="AZ81" s="427" t="s">
        <v>39</v>
      </c>
      <c r="BA81" s="577" t="s">
        <v>39</v>
      </c>
      <c r="BB81" s="524">
        <v>55</v>
      </c>
      <c r="BC81" s="213"/>
      <c r="BD81" s="304" t="s">
        <v>39</v>
      </c>
      <c r="BE81" s="237" t="s">
        <v>39</v>
      </c>
      <c r="BF81" s="524">
        <v>0</v>
      </c>
      <c r="BG81" s="213"/>
      <c r="BH81" s="304" t="s">
        <v>39</v>
      </c>
      <c r="BI81" s="237" t="s">
        <v>39</v>
      </c>
      <c r="BJ81" s="527">
        <v>14.473684210526317</v>
      </c>
      <c r="BK81" s="527"/>
      <c r="BL81" s="245">
        <v>3.8</v>
      </c>
      <c r="BM81" s="235"/>
      <c r="BN81" s="257">
        <v>1.7202354006337708E-3</v>
      </c>
      <c r="BO81" s="235"/>
      <c r="BP81" s="304" t="s">
        <v>39</v>
      </c>
      <c r="BQ81" s="237" t="s">
        <v>39</v>
      </c>
      <c r="BR81" s="309">
        <v>55</v>
      </c>
      <c r="BS81" s="525"/>
      <c r="BT81" s="427" t="s">
        <v>39</v>
      </c>
      <c r="BU81" s="577" t="s">
        <v>39</v>
      </c>
      <c r="BV81" s="524">
        <v>55</v>
      </c>
      <c r="BW81" s="213"/>
      <c r="BX81" s="304" t="s">
        <v>39</v>
      </c>
      <c r="BY81" s="237" t="s">
        <v>39</v>
      </c>
      <c r="BZ81" s="524">
        <v>0</v>
      </c>
      <c r="CA81" s="213"/>
      <c r="CB81" s="304" t="s">
        <v>39</v>
      </c>
      <c r="CC81" s="237" t="s">
        <v>39</v>
      </c>
      <c r="CD81" s="527">
        <v>14.473684210526317</v>
      </c>
      <c r="CE81" s="527"/>
      <c r="CF81" s="748">
        <f t="shared" si="10"/>
        <v>15.2</v>
      </c>
      <c r="CG81" s="213"/>
      <c r="CH81" s="257">
        <f t="shared" si="15"/>
        <v>1.7351598173515981E-3</v>
      </c>
      <c r="CI81" s="572"/>
      <c r="CJ81" s="427" t="s">
        <v>39</v>
      </c>
      <c r="CK81" s="577" t="s">
        <v>39</v>
      </c>
      <c r="CL81" s="524">
        <f t="shared" si="11"/>
        <v>218</v>
      </c>
      <c r="CM81" s="250"/>
      <c r="CN81" s="578" t="s">
        <v>39</v>
      </c>
      <c r="CO81" s="577" t="s">
        <v>39</v>
      </c>
      <c r="CP81" s="238">
        <f t="shared" si="12"/>
        <v>218</v>
      </c>
      <c r="CQ81" s="213"/>
      <c r="CR81" s="427" t="s">
        <v>39</v>
      </c>
      <c r="CS81" s="577" t="s">
        <v>39</v>
      </c>
      <c r="CT81" s="524">
        <f t="shared" si="13"/>
        <v>0</v>
      </c>
      <c r="CU81" s="213"/>
      <c r="CV81" s="427" t="s">
        <v>39</v>
      </c>
      <c r="CW81" s="577" t="s">
        <v>39</v>
      </c>
      <c r="CX81" s="524">
        <f t="shared" si="14"/>
        <v>14.342105263157896</v>
      </c>
      <c r="CY81" s="246"/>
      <c r="CZ81" s="530"/>
      <c r="DA81" s="531"/>
      <c r="DB81" s="236"/>
      <c r="DC81" s="533"/>
      <c r="DD81" s="524"/>
      <c r="DE81" s="238"/>
      <c r="DF81" s="304"/>
      <c r="DG81" s="237"/>
      <c r="DH81" s="524"/>
      <c r="DI81" s="213"/>
      <c r="DJ81" s="304"/>
      <c r="DK81" s="237"/>
      <c r="DL81" s="524"/>
      <c r="DM81" s="213"/>
      <c r="DN81" s="304"/>
      <c r="DO81" s="237"/>
      <c r="DP81" s="248"/>
      <c r="DQ81" s="749"/>
      <c r="DR81" s="253"/>
      <c r="DS81" s="535"/>
      <c r="DT81" s="304"/>
      <c r="DU81" s="237"/>
      <c r="DV81" s="527"/>
      <c r="DW81" s="528"/>
      <c r="DX81" s="427"/>
      <c r="DY81" s="577"/>
      <c r="DZ81" s="527"/>
      <c r="EA81" s="528"/>
      <c r="EB81" s="304"/>
      <c r="EC81" s="237"/>
      <c r="ED81" s="255"/>
      <c r="EE81" s="750"/>
      <c r="EF81" s="255"/>
      <c r="EG81" s="575"/>
      <c r="EH81" s="309"/>
      <c r="EI81" s="539"/>
    </row>
    <row r="82" spans="1:139" x14ac:dyDescent="0.25">
      <c r="A82" s="990"/>
      <c r="B82" s="23"/>
      <c r="C82" s="542" t="s">
        <v>44</v>
      </c>
      <c r="D82" s="245">
        <v>0.5</v>
      </c>
      <c r="E82" s="235"/>
      <c r="F82" s="257">
        <v>2.2904260192395785E-4</v>
      </c>
      <c r="G82" s="235"/>
      <c r="H82" s="304" t="s">
        <v>39</v>
      </c>
      <c r="I82" s="237" t="s">
        <v>39</v>
      </c>
      <c r="J82" s="309">
        <v>0</v>
      </c>
      <c r="K82" s="525"/>
      <c r="L82" s="427" t="s">
        <v>39</v>
      </c>
      <c r="M82" s="577" t="s">
        <v>39</v>
      </c>
      <c r="N82" s="524"/>
      <c r="O82" s="213"/>
      <c r="P82" s="304" t="s">
        <v>39</v>
      </c>
      <c r="Q82" s="237" t="s">
        <v>39</v>
      </c>
      <c r="R82" s="524">
        <v>0</v>
      </c>
      <c r="S82" s="213"/>
      <c r="T82" s="304" t="s">
        <v>39</v>
      </c>
      <c r="U82" s="237" t="s">
        <v>39</v>
      </c>
      <c r="V82" s="527">
        <v>0</v>
      </c>
      <c r="W82" s="527"/>
      <c r="X82" s="245">
        <v>0.5</v>
      </c>
      <c r="Y82" s="235"/>
      <c r="Z82" s="257">
        <v>2.2893772893772894E-4</v>
      </c>
      <c r="AA82" s="235"/>
      <c r="AB82" s="304" t="s">
        <v>39</v>
      </c>
      <c r="AC82" s="237" t="s">
        <v>39</v>
      </c>
      <c r="AD82" s="309">
        <v>0</v>
      </c>
      <c r="AE82" s="525"/>
      <c r="AF82" s="427" t="s">
        <v>39</v>
      </c>
      <c r="AG82" s="577" t="s">
        <v>39</v>
      </c>
      <c r="AH82" s="524">
        <v>0</v>
      </c>
      <c r="AI82" s="213"/>
      <c r="AJ82" s="304" t="s">
        <v>39</v>
      </c>
      <c r="AK82" s="237" t="s">
        <v>39</v>
      </c>
      <c r="AL82" s="524">
        <v>0</v>
      </c>
      <c r="AM82" s="213"/>
      <c r="AN82" s="304" t="s">
        <v>39</v>
      </c>
      <c r="AO82" s="237" t="s">
        <v>39</v>
      </c>
      <c r="AP82" s="527">
        <v>0</v>
      </c>
      <c r="AQ82" s="527"/>
      <c r="AR82" s="245">
        <v>0.5</v>
      </c>
      <c r="AS82" s="235"/>
      <c r="AT82" s="257">
        <v>2.2904260192395785E-4</v>
      </c>
      <c r="AU82" s="235"/>
      <c r="AV82" s="304" t="s">
        <v>39</v>
      </c>
      <c r="AW82" s="237" t="s">
        <v>39</v>
      </c>
      <c r="AX82" s="309">
        <v>0</v>
      </c>
      <c r="AY82" s="525"/>
      <c r="AZ82" s="427" t="s">
        <v>39</v>
      </c>
      <c r="BA82" s="577" t="s">
        <v>39</v>
      </c>
      <c r="BB82" s="524">
        <v>0</v>
      </c>
      <c r="BC82" s="213"/>
      <c r="BD82" s="304" t="s">
        <v>39</v>
      </c>
      <c r="BE82" s="237" t="s">
        <v>39</v>
      </c>
      <c r="BF82" s="524">
        <v>0</v>
      </c>
      <c r="BG82" s="213"/>
      <c r="BH82" s="304" t="s">
        <v>39</v>
      </c>
      <c r="BI82" s="237" t="s">
        <v>39</v>
      </c>
      <c r="BJ82" s="527">
        <v>0</v>
      </c>
      <c r="BK82" s="527"/>
      <c r="BL82" s="245">
        <v>0.5</v>
      </c>
      <c r="BM82" s="235"/>
      <c r="BN82" s="257">
        <v>2.2634676324128565E-4</v>
      </c>
      <c r="BO82" s="235"/>
      <c r="BP82" s="304" t="s">
        <v>39</v>
      </c>
      <c r="BQ82" s="237" t="s">
        <v>39</v>
      </c>
      <c r="BR82" s="309">
        <v>0</v>
      </c>
      <c r="BS82" s="525"/>
      <c r="BT82" s="427" t="s">
        <v>39</v>
      </c>
      <c r="BU82" s="577" t="s">
        <v>39</v>
      </c>
      <c r="BV82" s="524">
        <v>0</v>
      </c>
      <c r="BW82" s="213"/>
      <c r="BX82" s="304" t="s">
        <v>39</v>
      </c>
      <c r="BY82" s="237" t="s">
        <v>39</v>
      </c>
      <c r="BZ82" s="524">
        <v>0</v>
      </c>
      <c r="CA82" s="213"/>
      <c r="CB82" s="304" t="s">
        <v>39</v>
      </c>
      <c r="CC82" s="237" t="s">
        <v>39</v>
      </c>
      <c r="CD82" s="527">
        <v>0</v>
      </c>
      <c r="CE82" s="527"/>
      <c r="CF82" s="748">
        <f t="shared" si="10"/>
        <v>2</v>
      </c>
      <c r="CG82" s="213"/>
      <c r="CH82" s="257">
        <f t="shared" si="15"/>
        <v>2.2831050228310502E-4</v>
      </c>
      <c r="CI82" s="572"/>
      <c r="CJ82" s="427" t="s">
        <v>39</v>
      </c>
      <c r="CK82" s="577" t="s">
        <v>39</v>
      </c>
      <c r="CL82" s="524">
        <f t="shared" si="11"/>
        <v>0</v>
      </c>
      <c r="CM82" s="250"/>
      <c r="CN82" s="578" t="s">
        <v>39</v>
      </c>
      <c r="CO82" s="577" t="s">
        <v>39</v>
      </c>
      <c r="CP82" s="238">
        <f t="shared" si="12"/>
        <v>0</v>
      </c>
      <c r="CQ82" s="213"/>
      <c r="CR82" s="427" t="s">
        <v>39</v>
      </c>
      <c r="CS82" s="577" t="s">
        <v>39</v>
      </c>
      <c r="CT82" s="524">
        <f t="shared" si="13"/>
        <v>0</v>
      </c>
      <c r="CU82" s="213"/>
      <c r="CV82" s="427" t="s">
        <v>39</v>
      </c>
      <c r="CW82" s="577" t="s">
        <v>39</v>
      </c>
      <c r="CX82" s="524">
        <f t="shared" si="14"/>
        <v>0</v>
      </c>
      <c r="CY82" s="246"/>
      <c r="CZ82" s="530"/>
      <c r="DA82" s="531"/>
      <c r="DB82" s="236"/>
      <c r="DC82" s="533"/>
      <c r="DD82" s="524"/>
      <c r="DE82" s="238"/>
      <c r="DF82" s="304"/>
      <c r="DG82" s="237"/>
      <c r="DH82" s="524"/>
      <c r="DI82" s="213"/>
      <c r="DJ82" s="304"/>
      <c r="DK82" s="237"/>
      <c r="DL82" s="524"/>
      <c r="DM82" s="213"/>
      <c r="DN82" s="304"/>
      <c r="DO82" s="237"/>
      <c r="DP82" s="248"/>
      <c r="DQ82" s="749"/>
      <c r="DR82" s="253"/>
      <c r="DS82" s="535"/>
      <c r="DT82" s="304"/>
      <c r="DU82" s="237"/>
      <c r="DV82" s="527"/>
      <c r="DW82" s="528"/>
      <c r="DX82" s="427"/>
      <c r="DY82" s="577"/>
      <c r="DZ82" s="527"/>
      <c r="EA82" s="528"/>
      <c r="EB82" s="304"/>
      <c r="EC82" s="237"/>
      <c r="ED82" s="255"/>
      <c r="EE82" s="750"/>
      <c r="EF82" s="255"/>
      <c r="EG82" s="575"/>
      <c r="EH82" s="309"/>
      <c r="EI82" s="539"/>
    </row>
    <row r="83" spans="1:139" x14ac:dyDescent="0.25">
      <c r="A83" s="990"/>
      <c r="B83" s="1005" t="s">
        <v>65</v>
      </c>
      <c r="C83" s="1006"/>
      <c r="D83" s="356">
        <v>24.7</v>
      </c>
      <c r="E83" s="357"/>
      <c r="F83" s="367">
        <v>2.2460875337595139E-3</v>
      </c>
      <c r="G83" s="357"/>
      <c r="H83" s="358" t="s">
        <v>39</v>
      </c>
      <c r="I83" s="359" t="s">
        <v>39</v>
      </c>
      <c r="J83" s="360">
        <v>327</v>
      </c>
      <c r="K83" s="727"/>
      <c r="L83" s="437" t="s">
        <v>39</v>
      </c>
      <c r="M83" s="785" t="s">
        <v>39</v>
      </c>
      <c r="N83" s="775">
        <v>327</v>
      </c>
      <c r="O83" s="786"/>
      <c r="P83" s="358" t="s">
        <v>39</v>
      </c>
      <c r="Q83" s="359" t="s">
        <v>39</v>
      </c>
      <c r="R83" s="787">
        <v>0</v>
      </c>
      <c r="S83" s="786"/>
      <c r="T83" s="358" t="s">
        <v>39</v>
      </c>
      <c r="U83" s="359" t="s">
        <v>39</v>
      </c>
      <c r="V83" s="731">
        <v>13.238866396761134</v>
      </c>
      <c r="W83" s="731"/>
      <c r="X83" s="356">
        <v>27.700000000000003</v>
      </c>
      <c r="Y83" s="357"/>
      <c r="Z83" s="367">
        <v>2.5177469346203841E-3</v>
      </c>
      <c r="AA83" s="357"/>
      <c r="AB83" s="358" t="s">
        <v>39</v>
      </c>
      <c r="AC83" s="359" t="s">
        <v>39</v>
      </c>
      <c r="AD83" s="360">
        <v>420</v>
      </c>
      <c r="AE83" s="727"/>
      <c r="AF83" s="437" t="s">
        <v>39</v>
      </c>
      <c r="AG83" s="785" t="s">
        <v>39</v>
      </c>
      <c r="AH83" s="775">
        <v>420</v>
      </c>
      <c r="AI83" s="786"/>
      <c r="AJ83" s="358" t="s">
        <v>39</v>
      </c>
      <c r="AK83" s="359" t="s">
        <v>39</v>
      </c>
      <c r="AL83" s="787">
        <v>0</v>
      </c>
      <c r="AM83" s="786"/>
      <c r="AN83" s="358" t="s">
        <v>39</v>
      </c>
      <c r="AO83" s="359" t="s">
        <v>39</v>
      </c>
      <c r="AP83" s="731">
        <v>15.162454873646208</v>
      </c>
      <c r="AQ83" s="731"/>
      <c r="AR83" s="356">
        <v>25</v>
      </c>
      <c r="AS83" s="357"/>
      <c r="AT83" s="367">
        <v>2.2508530733147862E-3</v>
      </c>
      <c r="AU83" s="357"/>
      <c r="AV83" s="358" t="s">
        <v>39</v>
      </c>
      <c r="AW83" s="359" t="s">
        <v>39</v>
      </c>
      <c r="AX83" s="360">
        <v>354</v>
      </c>
      <c r="AY83" s="727"/>
      <c r="AZ83" s="437" t="s">
        <v>39</v>
      </c>
      <c r="BA83" s="785" t="s">
        <v>39</v>
      </c>
      <c r="BB83" s="775">
        <v>354</v>
      </c>
      <c r="BC83" s="786"/>
      <c r="BD83" s="358" t="s">
        <v>39</v>
      </c>
      <c r="BE83" s="359" t="s">
        <v>39</v>
      </c>
      <c r="BF83" s="787">
        <v>0</v>
      </c>
      <c r="BG83" s="786"/>
      <c r="BH83" s="358" t="s">
        <v>39</v>
      </c>
      <c r="BI83" s="359" t="s">
        <v>39</v>
      </c>
      <c r="BJ83" s="731">
        <v>14.16</v>
      </c>
      <c r="BK83" s="731"/>
      <c r="BL83" s="356">
        <v>25.599999999999998</v>
      </c>
      <c r="BM83" s="357"/>
      <c r="BN83" s="367">
        <v>2.3069505898043598E-3</v>
      </c>
      <c r="BO83" s="357"/>
      <c r="BP83" s="358" t="s">
        <v>39</v>
      </c>
      <c r="BQ83" s="359" t="s">
        <v>39</v>
      </c>
      <c r="BR83" s="360">
        <v>362</v>
      </c>
      <c r="BS83" s="727"/>
      <c r="BT83" s="437" t="s">
        <v>39</v>
      </c>
      <c r="BU83" s="785" t="s">
        <v>39</v>
      </c>
      <c r="BV83" s="775">
        <v>362</v>
      </c>
      <c r="BW83" s="786"/>
      <c r="BX83" s="358" t="s">
        <v>39</v>
      </c>
      <c r="BY83" s="359" t="s">
        <v>39</v>
      </c>
      <c r="BZ83" s="787">
        <v>0</v>
      </c>
      <c r="CA83" s="786"/>
      <c r="CB83" s="358" t="s">
        <v>39</v>
      </c>
      <c r="CC83" s="359" t="s">
        <v>39</v>
      </c>
      <c r="CD83" s="731">
        <v>14.140625000000002</v>
      </c>
      <c r="CE83" s="731"/>
      <c r="CF83" s="788">
        <f t="shared" si="10"/>
        <v>103</v>
      </c>
      <c r="CG83" s="786"/>
      <c r="CH83" s="789">
        <f>CF83/44202.6</f>
        <v>2.330179672688937E-3</v>
      </c>
      <c r="CI83" s="790"/>
      <c r="CJ83" s="437" t="s">
        <v>39</v>
      </c>
      <c r="CK83" s="734" t="s">
        <v>39</v>
      </c>
      <c r="CL83" s="787">
        <f t="shared" si="11"/>
        <v>1463</v>
      </c>
      <c r="CM83" s="791"/>
      <c r="CN83" s="736" t="s">
        <v>39</v>
      </c>
      <c r="CO83" s="734" t="s">
        <v>39</v>
      </c>
      <c r="CP83" s="792">
        <f t="shared" si="12"/>
        <v>1463</v>
      </c>
      <c r="CQ83" s="786"/>
      <c r="CR83" s="437" t="s">
        <v>39</v>
      </c>
      <c r="CS83" s="734" t="s">
        <v>39</v>
      </c>
      <c r="CT83" s="787">
        <f t="shared" si="13"/>
        <v>0</v>
      </c>
      <c r="CU83" s="786"/>
      <c r="CV83" s="437" t="s">
        <v>39</v>
      </c>
      <c r="CW83" s="734" t="s">
        <v>39</v>
      </c>
      <c r="CX83" s="787">
        <f t="shared" si="14"/>
        <v>14.203883495145631</v>
      </c>
      <c r="CY83" s="793"/>
      <c r="CZ83" s="794"/>
      <c r="DA83" s="795"/>
      <c r="DB83" s="796"/>
      <c r="DC83" s="797"/>
      <c r="DD83" s="787"/>
      <c r="DE83" s="792"/>
      <c r="DF83" s="358"/>
      <c r="DG83" s="359"/>
      <c r="DH83" s="787"/>
      <c r="DI83" s="786"/>
      <c r="DJ83" s="358"/>
      <c r="DK83" s="359"/>
      <c r="DL83" s="787"/>
      <c r="DM83" s="786"/>
      <c r="DN83" s="358"/>
      <c r="DO83" s="359"/>
      <c r="DP83" s="730"/>
      <c r="DQ83" s="742"/>
      <c r="DR83" s="798"/>
      <c r="DS83" s="744"/>
      <c r="DT83" s="437"/>
      <c r="DU83" s="799"/>
      <c r="DV83" s="731"/>
      <c r="DW83" s="367"/>
      <c r="DX83" s="437"/>
      <c r="DY83" s="734"/>
      <c r="DZ83" s="731"/>
      <c r="EA83" s="367"/>
      <c r="EB83" s="358"/>
      <c r="EC83" s="359"/>
      <c r="ED83" s="437"/>
      <c r="EE83" s="745"/>
      <c r="EF83" s="437"/>
      <c r="EG83" s="746"/>
      <c r="EH83" s="800"/>
      <c r="EI83" s="801"/>
    </row>
    <row r="84" spans="1:139" x14ac:dyDescent="0.25">
      <c r="A84" s="990"/>
      <c r="B84" s="23"/>
      <c r="C84" s="542" t="s">
        <v>40</v>
      </c>
      <c r="D84" s="245">
        <v>7.2</v>
      </c>
      <c r="E84" s="235"/>
      <c r="F84" s="257">
        <v>3.2982134677049932E-3</v>
      </c>
      <c r="G84" s="235"/>
      <c r="H84" s="304" t="s">
        <v>39</v>
      </c>
      <c r="I84" s="237" t="s">
        <v>39</v>
      </c>
      <c r="J84" s="309">
        <v>97</v>
      </c>
      <c r="K84" s="525"/>
      <c r="L84" s="427" t="s">
        <v>39</v>
      </c>
      <c r="M84" s="577" t="s">
        <v>39</v>
      </c>
      <c r="N84" s="574">
        <v>97</v>
      </c>
      <c r="O84" s="213"/>
      <c r="P84" s="304" t="s">
        <v>39</v>
      </c>
      <c r="Q84" s="237" t="s">
        <v>39</v>
      </c>
      <c r="R84" s="574">
        <v>0</v>
      </c>
      <c r="S84" s="525"/>
      <c r="T84" s="304" t="s">
        <v>39</v>
      </c>
      <c r="U84" s="237" t="s">
        <v>39</v>
      </c>
      <c r="V84" s="527">
        <v>13.472222222222221</v>
      </c>
      <c r="W84" s="527"/>
      <c r="X84" s="245">
        <v>10.4</v>
      </c>
      <c r="Y84" s="235"/>
      <c r="Z84" s="257">
        <v>4.7619047619047623E-3</v>
      </c>
      <c r="AA84" s="235"/>
      <c r="AB84" s="304" t="s">
        <v>39</v>
      </c>
      <c r="AC84" s="237" t="s">
        <v>39</v>
      </c>
      <c r="AD84" s="309">
        <v>160</v>
      </c>
      <c r="AE84" s="525"/>
      <c r="AF84" s="427" t="s">
        <v>39</v>
      </c>
      <c r="AG84" s="577" t="s">
        <v>39</v>
      </c>
      <c r="AH84" s="574">
        <v>160</v>
      </c>
      <c r="AI84" s="213"/>
      <c r="AJ84" s="304" t="s">
        <v>39</v>
      </c>
      <c r="AK84" s="237" t="s">
        <v>39</v>
      </c>
      <c r="AL84" s="574">
        <v>0</v>
      </c>
      <c r="AM84" s="525"/>
      <c r="AN84" s="304" t="s">
        <v>39</v>
      </c>
      <c r="AO84" s="237" t="s">
        <v>39</v>
      </c>
      <c r="AP84" s="527">
        <v>15.384615384615383</v>
      </c>
      <c r="AQ84" s="527"/>
      <c r="AR84" s="245">
        <v>7.3</v>
      </c>
      <c r="AS84" s="235"/>
      <c r="AT84" s="257">
        <v>3.3440219880897844E-3</v>
      </c>
      <c r="AU84" s="235"/>
      <c r="AV84" s="304" t="s">
        <v>39</v>
      </c>
      <c r="AW84" s="237" t="s">
        <v>39</v>
      </c>
      <c r="AX84" s="309">
        <v>105</v>
      </c>
      <c r="AY84" s="525"/>
      <c r="AZ84" s="427" t="s">
        <v>39</v>
      </c>
      <c r="BA84" s="577" t="s">
        <v>39</v>
      </c>
      <c r="BB84" s="574">
        <v>105</v>
      </c>
      <c r="BC84" s="213"/>
      <c r="BD84" s="304" t="s">
        <v>39</v>
      </c>
      <c r="BE84" s="237" t="s">
        <v>39</v>
      </c>
      <c r="BF84" s="574">
        <v>0</v>
      </c>
      <c r="BG84" s="525"/>
      <c r="BH84" s="304" t="s">
        <v>39</v>
      </c>
      <c r="BI84" s="237" t="s">
        <v>39</v>
      </c>
      <c r="BJ84" s="527">
        <v>14.383561643835616</v>
      </c>
      <c r="BK84" s="527"/>
      <c r="BL84" s="245">
        <v>7.3</v>
      </c>
      <c r="BM84" s="235"/>
      <c r="BN84" s="257">
        <v>3.3046627433227704E-3</v>
      </c>
      <c r="BO84" s="235"/>
      <c r="BP84" s="304" t="s">
        <v>39</v>
      </c>
      <c r="BQ84" s="237" t="s">
        <v>39</v>
      </c>
      <c r="BR84" s="309">
        <v>106</v>
      </c>
      <c r="BS84" s="525"/>
      <c r="BT84" s="427" t="s">
        <v>39</v>
      </c>
      <c r="BU84" s="577" t="s">
        <v>39</v>
      </c>
      <c r="BV84" s="574">
        <v>106</v>
      </c>
      <c r="BW84" s="213"/>
      <c r="BX84" s="304" t="s">
        <v>39</v>
      </c>
      <c r="BY84" s="237" t="s">
        <v>39</v>
      </c>
      <c r="BZ84" s="574">
        <v>0</v>
      </c>
      <c r="CA84" s="525"/>
      <c r="CB84" s="304" t="s">
        <v>39</v>
      </c>
      <c r="CC84" s="237" t="s">
        <v>39</v>
      </c>
      <c r="CD84" s="527">
        <v>14.520547945205481</v>
      </c>
      <c r="CE84" s="527"/>
      <c r="CF84" s="526">
        <f t="shared" si="10"/>
        <v>32.200000000000003</v>
      </c>
      <c r="CG84" s="238"/>
      <c r="CH84" s="257">
        <f t="shared" si="15"/>
        <v>3.675799086757991E-3</v>
      </c>
      <c r="CI84" s="572"/>
      <c r="CJ84" s="427" t="s">
        <v>39</v>
      </c>
      <c r="CK84" s="577" t="s">
        <v>39</v>
      </c>
      <c r="CL84" s="524">
        <f t="shared" si="11"/>
        <v>468</v>
      </c>
      <c r="CM84" s="250"/>
      <c r="CN84" s="578" t="s">
        <v>39</v>
      </c>
      <c r="CO84" s="577" t="s">
        <v>39</v>
      </c>
      <c r="CP84" s="238">
        <f t="shared" si="12"/>
        <v>468</v>
      </c>
      <c r="CQ84" s="213"/>
      <c r="CR84" s="427" t="s">
        <v>39</v>
      </c>
      <c r="CS84" s="577" t="s">
        <v>39</v>
      </c>
      <c r="CT84" s="524">
        <f t="shared" si="13"/>
        <v>0</v>
      </c>
      <c r="CU84" s="213"/>
      <c r="CV84" s="427" t="s">
        <v>39</v>
      </c>
      <c r="CW84" s="577" t="s">
        <v>39</v>
      </c>
      <c r="CX84" s="524">
        <f t="shared" si="14"/>
        <v>14.534161490683228</v>
      </c>
      <c r="CY84" s="246"/>
      <c r="CZ84" s="530"/>
      <c r="DA84" s="531"/>
      <c r="DB84" s="236"/>
      <c r="DC84" s="767"/>
      <c r="DD84" s="238"/>
      <c r="DE84" s="238"/>
      <c r="DF84" s="304"/>
      <c r="DG84" s="237"/>
      <c r="DH84" s="524"/>
      <c r="DI84" s="213"/>
      <c r="DJ84" s="304"/>
      <c r="DK84" s="237"/>
      <c r="DL84" s="524"/>
      <c r="DM84" s="213"/>
      <c r="DN84" s="304"/>
      <c r="DO84" s="237"/>
      <c r="DP84" s="248"/>
      <c r="DQ84" s="749"/>
      <c r="DR84" s="253"/>
      <c r="DS84" s="535"/>
      <c r="DT84" s="255"/>
      <c r="DU84" s="537"/>
      <c r="DV84" s="527"/>
      <c r="DW84" s="528"/>
      <c r="DX84" s="427"/>
      <c r="DY84" s="577"/>
      <c r="DZ84" s="527"/>
      <c r="EA84" s="528"/>
      <c r="EB84" s="304"/>
      <c r="EC84" s="237"/>
      <c r="ED84" s="255"/>
      <c r="EE84" s="750"/>
      <c r="EF84" s="255"/>
      <c r="EG84" s="575"/>
      <c r="EH84" s="309"/>
      <c r="EI84" s="539"/>
    </row>
    <row r="85" spans="1:139" x14ac:dyDescent="0.25">
      <c r="A85" s="990"/>
      <c r="B85" s="541"/>
      <c r="C85" s="542" t="s">
        <v>41</v>
      </c>
      <c r="D85" s="245">
        <v>7</v>
      </c>
      <c r="E85" s="235"/>
      <c r="F85" s="257">
        <v>3.2065964269354101E-3</v>
      </c>
      <c r="G85" s="235"/>
      <c r="H85" s="304" t="s">
        <v>39</v>
      </c>
      <c r="I85" s="237" t="s">
        <v>39</v>
      </c>
      <c r="J85" s="309">
        <v>95</v>
      </c>
      <c r="K85" s="525"/>
      <c r="L85" s="427" t="s">
        <v>39</v>
      </c>
      <c r="M85" s="577" t="s">
        <v>39</v>
      </c>
      <c r="N85" s="524">
        <v>95</v>
      </c>
      <c r="O85" s="213"/>
      <c r="P85" s="304" t="s">
        <v>39</v>
      </c>
      <c r="Q85" s="237" t="s">
        <v>39</v>
      </c>
      <c r="R85" s="524">
        <v>0</v>
      </c>
      <c r="S85" s="525"/>
      <c r="T85" s="304" t="s">
        <v>39</v>
      </c>
      <c r="U85" s="237" t="s">
        <v>39</v>
      </c>
      <c r="V85" s="527">
        <v>13.571428571428571</v>
      </c>
      <c r="W85" s="527"/>
      <c r="X85" s="245">
        <v>7.2</v>
      </c>
      <c r="Y85" s="235"/>
      <c r="Z85" s="257">
        <v>3.2967032967032967E-3</v>
      </c>
      <c r="AA85" s="235"/>
      <c r="AB85" s="304" t="s">
        <v>39</v>
      </c>
      <c r="AC85" s="237" t="s">
        <v>39</v>
      </c>
      <c r="AD85" s="309">
        <v>108</v>
      </c>
      <c r="AE85" s="525"/>
      <c r="AF85" s="427" t="s">
        <v>39</v>
      </c>
      <c r="AG85" s="577" t="s">
        <v>39</v>
      </c>
      <c r="AH85" s="524">
        <v>108</v>
      </c>
      <c r="AI85" s="213"/>
      <c r="AJ85" s="304" t="s">
        <v>39</v>
      </c>
      <c r="AK85" s="237" t="s">
        <v>39</v>
      </c>
      <c r="AL85" s="524">
        <v>0</v>
      </c>
      <c r="AM85" s="525"/>
      <c r="AN85" s="304" t="s">
        <v>39</v>
      </c>
      <c r="AO85" s="237" t="s">
        <v>39</v>
      </c>
      <c r="AP85" s="527">
        <v>15</v>
      </c>
      <c r="AQ85" s="527"/>
      <c r="AR85" s="245">
        <v>7.1</v>
      </c>
      <c r="AS85" s="235"/>
      <c r="AT85" s="257">
        <v>3.2524049473202014E-3</v>
      </c>
      <c r="AU85" s="235"/>
      <c r="AV85" s="304" t="s">
        <v>39</v>
      </c>
      <c r="AW85" s="237" t="s">
        <v>39</v>
      </c>
      <c r="AX85" s="309">
        <v>104</v>
      </c>
      <c r="AY85" s="525"/>
      <c r="AZ85" s="427" t="s">
        <v>39</v>
      </c>
      <c r="BA85" s="577" t="s">
        <v>39</v>
      </c>
      <c r="BB85" s="524">
        <v>104</v>
      </c>
      <c r="BC85" s="213"/>
      <c r="BD85" s="304" t="s">
        <v>39</v>
      </c>
      <c r="BE85" s="237" t="s">
        <v>39</v>
      </c>
      <c r="BF85" s="524">
        <v>0</v>
      </c>
      <c r="BG85" s="525"/>
      <c r="BH85" s="304" t="s">
        <v>39</v>
      </c>
      <c r="BI85" s="237" t="s">
        <v>39</v>
      </c>
      <c r="BJ85" s="527">
        <v>14.647887323943662</v>
      </c>
      <c r="BK85" s="527"/>
      <c r="BL85" s="245">
        <v>7.2</v>
      </c>
      <c r="BM85" s="235"/>
      <c r="BN85" s="257">
        <v>3.2593933906745133E-3</v>
      </c>
      <c r="BO85" s="235"/>
      <c r="BP85" s="304" t="s">
        <v>39</v>
      </c>
      <c r="BQ85" s="237" t="s">
        <v>39</v>
      </c>
      <c r="BR85" s="309">
        <v>103</v>
      </c>
      <c r="BS85" s="525"/>
      <c r="BT85" s="427" t="s">
        <v>39</v>
      </c>
      <c r="BU85" s="577" t="s">
        <v>39</v>
      </c>
      <c r="BV85" s="524">
        <v>103</v>
      </c>
      <c r="BW85" s="213"/>
      <c r="BX85" s="304" t="s">
        <v>39</v>
      </c>
      <c r="BY85" s="237" t="s">
        <v>39</v>
      </c>
      <c r="BZ85" s="524">
        <v>0</v>
      </c>
      <c r="CA85" s="525"/>
      <c r="CB85" s="304" t="s">
        <v>39</v>
      </c>
      <c r="CC85" s="237" t="s">
        <v>39</v>
      </c>
      <c r="CD85" s="527">
        <v>14.305555555555555</v>
      </c>
      <c r="CE85" s="527"/>
      <c r="CF85" s="526">
        <f t="shared" si="10"/>
        <v>28.5</v>
      </c>
      <c r="CG85" s="238"/>
      <c r="CH85" s="257">
        <f t="shared" si="15"/>
        <v>3.2534246575342467E-3</v>
      </c>
      <c r="CI85" s="572"/>
      <c r="CJ85" s="427" t="s">
        <v>39</v>
      </c>
      <c r="CK85" s="577" t="s">
        <v>39</v>
      </c>
      <c r="CL85" s="524">
        <f t="shared" si="11"/>
        <v>410</v>
      </c>
      <c r="CM85" s="250"/>
      <c r="CN85" s="578" t="s">
        <v>39</v>
      </c>
      <c r="CO85" s="577" t="s">
        <v>39</v>
      </c>
      <c r="CP85" s="238">
        <f t="shared" si="12"/>
        <v>410</v>
      </c>
      <c r="CQ85" s="213"/>
      <c r="CR85" s="427" t="s">
        <v>39</v>
      </c>
      <c r="CS85" s="577" t="s">
        <v>39</v>
      </c>
      <c r="CT85" s="524">
        <f t="shared" si="13"/>
        <v>0</v>
      </c>
      <c r="CU85" s="213"/>
      <c r="CV85" s="427" t="s">
        <v>39</v>
      </c>
      <c r="CW85" s="577" t="s">
        <v>39</v>
      </c>
      <c r="CX85" s="524">
        <f t="shared" si="14"/>
        <v>14.385964912280702</v>
      </c>
      <c r="CY85" s="246"/>
      <c r="CZ85" s="530"/>
      <c r="DA85" s="531"/>
      <c r="DB85" s="236"/>
      <c r="DC85" s="767"/>
      <c r="DD85" s="238"/>
      <c r="DE85" s="238"/>
      <c r="DF85" s="304"/>
      <c r="DG85" s="237"/>
      <c r="DH85" s="524"/>
      <c r="DI85" s="213"/>
      <c r="DJ85" s="304"/>
      <c r="DK85" s="237"/>
      <c r="DL85" s="524"/>
      <c r="DM85" s="213"/>
      <c r="DN85" s="304"/>
      <c r="DO85" s="237"/>
      <c r="DP85" s="248"/>
      <c r="DQ85" s="749"/>
      <c r="DR85" s="253"/>
      <c r="DS85" s="535"/>
      <c r="DT85" s="255"/>
      <c r="DU85" s="537"/>
      <c r="DV85" s="527"/>
      <c r="DW85" s="528"/>
      <c r="DX85" s="427"/>
      <c r="DY85" s="577"/>
      <c r="DZ85" s="527"/>
      <c r="EA85" s="528"/>
      <c r="EB85" s="304"/>
      <c r="EC85" s="237"/>
      <c r="ED85" s="255"/>
      <c r="EE85" s="750"/>
      <c r="EF85" s="255"/>
      <c r="EG85" s="575"/>
      <c r="EH85" s="309"/>
      <c r="EI85" s="539"/>
    </row>
    <row r="86" spans="1:139" x14ac:dyDescent="0.25">
      <c r="A86" s="990"/>
      <c r="B86" s="541"/>
      <c r="C86" s="542" t="s">
        <v>42</v>
      </c>
      <c r="D86" s="245">
        <v>6.2</v>
      </c>
      <c r="E86" s="235"/>
      <c r="F86" s="257">
        <v>2.8401282638570776E-3</v>
      </c>
      <c r="G86" s="235"/>
      <c r="H86" s="304" t="s">
        <v>39</v>
      </c>
      <c r="I86" s="237" t="s">
        <v>39</v>
      </c>
      <c r="J86" s="309">
        <v>84</v>
      </c>
      <c r="K86" s="525"/>
      <c r="L86" s="427" t="s">
        <v>39</v>
      </c>
      <c r="M86" s="577" t="s">
        <v>39</v>
      </c>
      <c r="N86" s="524">
        <v>84</v>
      </c>
      <c r="O86" s="213"/>
      <c r="P86" s="304" t="s">
        <v>39</v>
      </c>
      <c r="Q86" s="237" t="s">
        <v>39</v>
      </c>
      <c r="R86" s="524">
        <v>0</v>
      </c>
      <c r="S86" s="213"/>
      <c r="T86" s="304" t="s">
        <v>39</v>
      </c>
      <c r="U86" s="237" t="s">
        <v>39</v>
      </c>
      <c r="V86" s="527">
        <v>13.548387096774194</v>
      </c>
      <c r="W86" s="527"/>
      <c r="X86" s="245">
        <v>6</v>
      </c>
      <c r="Y86" s="235"/>
      <c r="Z86" s="257">
        <v>2.7472527472527475E-3</v>
      </c>
      <c r="AA86" s="235"/>
      <c r="AB86" s="304" t="s">
        <v>39</v>
      </c>
      <c r="AC86" s="237" t="s">
        <v>39</v>
      </c>
      <c r="AD86" s="309">
        <v>94</v>
      </c>
      <c r="AE86" s="525"/>
      <c r="AF86" s="427" t="s">
        <v>39</v>
      </c>
      <c r="AG86" s="577" t="s">
        <v>39</v>
      </c>
      <c r="AH86" s="524">
        <v>94</v>
      </c>
      <c r="AI86" s="213"/>
      <c r="AJ86" s="304" t="s">
        <v>39</v>
      </c>
      <c r="AK86" s="237" t="s">
        <v>39</v>
      </c>
      <c r="AL86" s="524">
        <v>0</v>
      </c>
      <c r="AM86" s="213"/>
      <c r="AN86" s="304" t="s">
        <v>39</v>
      </c>
      <c r="AO86" s="237" t="s">
        <v>39</v>
      </c>
      <c r="AP86" s="527">
        <v>15.666666666666666</v>
      </c>
      <c r="AQ86" s="527"/>
      <c r="AR86" s="245">
        <v>6.3</v>
      </c>
      <c r="AS86" s="235"/>
      <c r="AT86" s="257">
        <v>2.8859367842418689E-3</v>
      </c>
      <c r="AU86" s="235"/>
      <c r="AV86" s="304" t="s">
        <v>39</v>
      </c>
      <c r="AW86" s="237" t="s">
        <v>39</v>
      </c>
      <c r="AX86" s="309">
        <v>90</v>
      </c>
      <c r="AY86" s="525"/>
      <c r="AZ86" s="427" t="s">
        <v>39</v>
      </c>
      <c r="BA86" s="577" t="s">
        <v>39</v>
      </c>
      <c r="BB86" s="524">
        <v>90</v>
      </c>
      <c r="BC86" s="213"/>
      <c r="BD86" s="304" t="s">
        <v>39</v>
      </c>
      <c r="BE86" s="237" t="s">
        <v>39</v>
      </c>
      <c r="BF86" s="524">
        <v>0</v>
      </c>
      <c r="BG86" s="213"/>
      <c r="BH86" s="304" t="s">
        <v>39</v>
      </c>
      <c r="BI86" s="237" t="s">
        <v>39</v>
      </c>
      <c r="BJ86" s="527">
        <v>14.285714285714286</v>
      </c>
      <c r="BK86" s="527"/>
      <c r="BL86" s="245">
        <v>6.7</v>
      </c>
      <c r="BM86" s="235"/>
      <c r="BN86" s="257">
        <v>3.0330466274332279E-3</v>
      </c>
      <c r="BO86" s="235"/>
      <c r="BP86" s="304" t="s">
        <v>39</v>
      </c>
      <c r="BQ86" s="237" t="s">
        <v>39</v>
      </c>
      <c r="BR86" s="309">
        <v>98</v>
      </c>
      <c r="BS86" s="525"/>
      <c r="BT86" s="427" t="s">
        <v>39</v>
      </c>
      <c r="BU86" s="577" t="s">
        <v>39</v>
      </c>
      <c r="BV86" s="524">
        <v>98</v>
      </c>
      <c r="BW86" s="213"/>
      <c r="BX86" s="304" t="s">
        <v>39</v>
      </c>
      <c r="BY86" s="237" t="s">
        <v>39</v>
      </c>
      <c r="BZ86" s="524">
        <v>0</v>
      </c>
      <c r="CA86" s="213"/>
      <c r="CB86" s="304" t="s">
        <v>39</v>
      </c>
      <c r="CC86" s="237" t="s">
        <v>39</v>
      </c>
      <c r="CD86" s="527">
        <v>14.626865671641792</v>
      </c>
      <c r="CE86" s="527"/>
      <c r="CF86" s="526">
        <f t="shared" si="10"/>
        <v>25.2</v>
      </c>
      <c r="CG86" s="238"/>
      <c r="CH86" s="257">
        <f t="shared" si="15"/>
        <v>2.8767123287671234E-3</v>
      </c>
      <c r="CI86" s="572"/>
      <c r="CJ86" s="427" t="s">
        <v>39</v>
      </c>
      <c r="CK86" s="577" t="s">
        <v>39</v>
      </c>
      <c r="CL86" s="524">
        <f t="shared" si="11"/>
        <v>366</v>
      </c>
      <c r="CM86" s="250"/>
      <c r="CN86" s="578" t="s">
        <v>39</v>
      </c>
      <c r="CO86" s="577" t="s">
        <v>39</v>
      </c>
      <c r="CP86" s="238">
        <f t="shared" si="12"/>
        <v>366</v>
      </c>
      <c r="CQ86" s="213"/>
      <c r="CR86" s="427" t="s">
        <v>39</v>
      </c>
      <c r="CS86" s="577" t="s">
        <v>39</v>
      </c>
      <c r="CT86" s="524">
        <f t="shared" si="13"/>
        <v>0</v>
      </c>
      <c r="CU86" s="213"/>
      <c r="CV86" s="427" t="s">
        <v>39</v>
      </c>
      <c r="CW86" s="577" t="s">
        <v>39</v>
      </c>
      <c r="CX86" s="524">
        <f t="shared" si="14"/>
        <v>14.523809523809524</v>
      </c>
      <c r="CY86" s="246"/>
      <c r="CZ86" s="530"/>
      <c r="DA86" s="531"/>
      <c r="DB86" s="236"/>
      <c r="DC86" s="767"/>
      <c r="DD86" s="238"/>
      <c r="DE86" s="238"/>
      <c r="DF86" s="304"/>
      <c r="DG86" s="237"/>
      <c r="DH86" s="524"/>
      <c r="DI86" s="213"/>
      <c r="DJ86" s="304"/>
      <c r="DK86" s="237"/>
      <c r="DL86" s="524"/>
      <c r="DM86" s="213"/>
      <c r="DN86" s="304"/>
      <c r="DO86" s="237"/>
      <c r="DP86" s="248"/>
      <c r="DQ86" s="749"/>
      <c r="DR86" s="253"/>
      <c r="DS86" s="535"/>
      <c r="DT86" s="255"/>
      <c r="DU86" s="537"/>
      <c r="DV86" s="527"/>
      <c r="DW86" s="528"/>
      <c r="DX86" s="427"/>
      <c r="DY86" s="577"/>
      <c r="DZ86" s="527"/>
      <c r="EA86" s="528"/>
      <c r="EB86" s="304"/>
      <c r="EC86" s="237"/>
      <c r="ED86" s="255"/>
      <c r="EE86" s="750"/>
      <c r="EF86" s="255"/>
      <c r="EG86" s="575"/>
      <c r="EH86" s="309"/>
      <c r="EI86" s="539"/>
    </row>
    <row r="87" spans="1:139" x14ac:dyDescent="0.25">
      <c r="A87" s="990"/>
      <c r="B87" s="20"/>
      <c r="C87" s="522" t="s">
        <v>43</v>
      </c>
      <c r="D87" s="245">
        <v>3.8</v>
      </c>
      <c r="E87" s="235"/>
      <c r="F87" s="257">
        <v>1.7407237746220796E-3</v>
      </c>
      <c r="G87" s="235"/>
      <c r="H87" s="304" t="s">
        <v>39</v>
      </c>
      <c r="I87" s="237" t="s">
        <v>39</v>
      </c>
      <c r="J87" s="309">
        <v>51</v>
      </c>
      <c r="K87" s="525"/>
      <c r="L87" s="427" t="s">
        <v>39</v>
      </c>
      <c r="M87" s="577" t="s">
        <v>39</v>
      </c>
      <c r="N87" s="524">
        <v>51</v>
      </c>
      <c r="O87" s="213"/>
      <c r="P87" s="304" t="s">
        <v>39</v>
      </c>
      <c r="Q87" s="237" t="s">
        <v>39</v>
      </c>
      <c r="R87" s="524">
        <v>0</v>
      </c>
      <c r="S87" s="213"/>
      <c r="T87" s="304" t="s">
        <v>39</v>
      </c>
      <c r="U87" s="237" t="s">
        <v>39</v>
      </c>
      <c r="V87" s="527">
        <v>13.421052631578949</v>
      </c>
      <c r="W87" s="527"/>
      <c r="X87" s="245">
        <v>3.6</v>
      </c>
      <c r="Y87" s="235"/>
      <c r="Z87" s="257">
        <v>1.6483516483516484E-3</v>
      </c>
      <c r="AA87" s="235"/>
      <c r="AB87" s="304" t="s">
        <v>39</v>
      </c>
      <c r="AC87" s="237" t="s">
        <v>39</v>
      </c>
      <c r="AD87" s="309">
        <v>58</v>
      </c>
      <c r="AE87" s="525"/>
      <c r="AF87" s="427" t="s">
        <v>39</v>
      </c>
      <c r="AG87" s="577" t="s">
        <v>39</v>
      </c>
      <c r="AH87" s="524">
        <v>58</v>
      </c>
      <c r="AI87" s="213"/>
      <c r="AJ87" s="304" t="s">
        <v>39</v>
      </c>
      <c r="AK87" s="237" t="s">
        <v>39</v>
      </c>
      <c r="AL87" s="524">
        <v>0</v>
      </c>
      <c r="AM87" s="213"/>
      <c r="AN87" s="304" t="s">
        <v>39</v>
      </c>
      <c r="AO87" s="237" t="s">
        <v>39</v>
      </c>
      <c r="AP87" s="527">
        <v>16.111111111111111</v>
      </c>
      <c r="AQ87" s="527"/>
      <c r="AR87" s="245">
        <v>3.8</v>
      </c>
      <c r="AS87" s="235"/>
      <c r="AT87" s="257">
        <v>1.7407237746220796E-3</v>
      </c>
      <c r="AU87" s="235"/>
      <c r="AV87" s="304" t="s">
        <v>39</v>
      </c>
      <c r="AW87" s="237" t="s">
        <v>39</v>
      </c>
      <c r="AX87" s="309">
        <v>55</v>
      </c>
      <c r="AY87" s="525"/>
      <c r="AZ87" s="427" t="s">
        <v>39</v>
      </c>
      <c r="BA87" s="577" t="s">
        <v>39</v>
      </c>
      <c r="BB87" s="524">
        <v>55</v>
      </c>
      <c r="BC87" s="213"/>
      <c r="BD87" s="304" t="s">
        <v>39</v>
      </c>
      <c r="BE87" s="237" t="s">
        <v>39</v>
      </c>
      <c r="BF87" s="524">
        <v>0</v>
      </c>
      <c r="BG87" s="213"/>
      <c r="BH87" s="304" t="s">
        <v>39</v>
      </c>
      <c r="BI87" s="237" t="s">
        <v>39</v>
      </c>
      <c r="BJ87" s="527">
        <v>14.473684210526317</v>
      </c>
      <c r="BK87" s="527"/>
      <c r="BL87" s="245">
        <v>3.9</v>
      </c>
      <c r="BM87" s="235"/>
      <c r="BN87" s="257">
        <v>1.7655047532820281E-3</v>
      </c>
      <c r="BO87" s="235"/>
      <c r="BP87" s="304" t="s">
        <v>39</v>
      </c>
      <c r="BQ87" s="237" t="s">
        <v>39</v>
      </c>
      <c r="BR87" s="309">
        <v>55</v>
      </c>
      <c r="BS87" s="525"/>
      <c r="BT87" s="427" t="s">
        <v>39</v>
      </c>
      <c r="BU87" s="577" t="s">
        <v>39</v>
      </c>
      <c r="BV87" s="524">
        <v>55</v>
      </c>
      <c r="BW87" s="213"/>
      <c r="BX87" s="304" t="s">
        <v>39</v>
      </c>
      <c r="BY87" s="237" t="s">
        <v>39</v>
      </c>
      <c r="BZ87" s="524">
        <v>0</v>
      </c>
      <c r="CA87" s="213"/>
      <c r="CB87" s="304" t="s">
        <v>39</v>
      </c>
      <c r="CC87" s="237" t="s">
        <v>39</v>
      </c>
      <c r="CD87" s="527">
        <v>14.102564102564102</v>
      </c>
      <c r="CE87" s="527"/>
      <c r="CF87" s="802">
        <f t="shared" si="10"/>
        <v>15.099999999999998</v>
      </c>
      <c r="CG87" s="238"/>
      <c r="CH87" s="257">
        <f t="shared" si="15"/>
        <v>1.7237442922374427E-3</v>
      </c>
      <c r="CI87" s="572"/>
      <c r="CJ87" s="427" t="s">
        <v>39</v>
      </c>
      <c r="CK87" s="577" t="s">
        <v>39</v>
      </c>
      <c r="CL87" s="524">
        <f t="shared" si="11"/>
        <v>219</v>
      </c>
      <c r="CM87" s="250"/>
      <c r="CN87" s="578" t="s">
        <v>39</v>
      </c>
      <c r="CO87" s="577" t="s">
        <v>39</v>
      </c>
      <c r="CP87" s="238">
        <f t="shared" si="12"/>
        <v>219</v>
      </c>
      <c r="CQ87" s="213"/>
      <c r="CR87" s="427" t="s">
        <v>39</v>
      </c>
      <c r="CS87" s="577" t="s">
        <v>39</v>
      </c>
      <c r="CT87" s="524">
        <f t="shared" si="13"/>
        <v>0</v>
      </c>
      <c r="CU87" s="213"/>
      <c r="CV87" s="427" t="s">
        <v>39</v>
      </c>
      <c r="CW87" s="577" t="s">
        <v>39</v>
      </c>
      <c r="CX87" s="524">
        <f t="shared" si="14"/>
        <v>14.503311258278147</v>
      </c>
      <c r="CY87" s="246"/>
      <c r="CZ87" s="530"/>
      <c r="DA87" s="531"/>
      <c r="DB87" s="236"/>
      <c r="DC87" s="767"/>
      <c r="DD87" s="238"/>
      <c r="DE87" s="238"/>
      <c r="DF87" s="304"/>
      <c r="DG87" s="237"/>
      <c r="DH87" s="524"/>
      <c r="DI87" s="213"/>
      <c r="DJ87" s="304"/>
      <c r="DK87" s="237"/>
      <c r="DL87" s="524"/>
      <c r="DM87" s="213"/>
      <c r="DN87" s="304"/>
      <c r="DO87" s="237"/>
      <c r="DP87" s="248"/>
      <c r="DQ87" s="749"/>
      <c r="DR87" s="253"/>
      <c r="DS87" s="535"/>
      <c r="DT87" s="255"/>
      <c r="DU87" s="537"/>
      <c r="DV87" s="527"/>
      <c r="DW87" s="528"/>
      <c r="DX87" s="427"/>
      <c r="DY87" s="577"/>
      <c r="DZ87" s="527"/>
      <c r="EA87" s="528"/>
      <c r="EB87" s="304"/>
      <c r="EC87" s="237"/>
      <c r="ED87" s="255"/>
      <c r="EE87" s="750"/>
      <c r="EF87" s="255"/>
      <c r="EG87" s="575"/>
      <c r="EH87" s="309"/>
      <c r="EI87" s="539"/>
    </row>
    <row r="88" spans="1:139" x14ac:dyDescent="0.25">
      <c r="A88" s="1004"/>
      <c r="B88" s="85"/>
      <c r="C88" s="803" t="s">
        <v>44</v>
      </c>
      <c r="D88" s="361">
        <v>0.5</v>
      </c>
      <c r="E88" s="235"/>
      <c r="F88" s="363">
        <v>2.2904260192395785E-4</v>
      </c>
      <c r="G88" s="362"/>
      <c r="H88" s="364" t="s">
        <v>39</v>
      </c>
      <c r="I88" s="365" t="s">
        <v>39</v>
      </c>
      <c r="J88" s="366">
        <v>0</v>
      </c>
      <c r="K88" s="752"/>
      <c r="L88" s="427" t="s">
        <v>39</v>
      </c>
      <c r="M88" s="577" t="s">
        <v>39</v>
      </c>
      <c r="N88" s="754">
        <v>0</v>
      </c>
      <c r="O88" s="756"/>
      <c r="P88" s="364" t="s">
        <v>39</v>
      </c>
      <c r="Q88" s="365" t="s">
        <v>39</v>
      </c>
      <c r="R88" s="754">
        <v>0</v>
      </c>
      <c r="S88" s="756"/>
      <c r="T88" s="364" t="s">
        <v>39</v>
      </c>
      <c r="U88" s="365" t="s">
        <v>39</v>
      </c>
      <c r="V88" s="754">
        <v>0</v>
      </c>
      <c r="W88" s="757"/>
      <c r="X88" s="361">
        <v>0.5</v>
      </c>
      <c r="Y88" s="235"/>
      <c r="Z88" s="363">
        <v>2.2893772893772894E-4</v>
      </c>
      <c r="AA88" s="362"/>
      <c r="AB88" s="364" t="s">
        <v>39</v>
      </c>
      <c r="AC88" s="365" t="s">
        <v>39</v>
      </c>
      <c r="AD88" s="366">
        <v>0</v>
      </c>
      <c r="AE88" s="752"/>
      <c r="AF88" s="427" t="s">
        <v>39</v>
      </c>
      <c r="AG88" s="577" t="s">
        <v>39</v>
      </c>
      <c r="AH88" s="754">
        <v>0</v>
      </c>
      <c r="AI88" s="756"/>
      <c r="AJ88" s="364" t="s">
        <v>39</v>
      </c>
      <c r="AK88" s="365" t="s">
        <v>39</v>
      </c>
      <c r="AL88" s="754">
        <v>0</v>
      </c>
      <c r="AM88" s="756"/>
      <c r="AN88" s="364" t="s">
        <v>39</v>
      </c>
      <c r="AO88" s="365" t="s">
        <v>39</v>
      </c>
      <c r="AP88" s="754">
        <v>0</v>
      </c>
      <c r="AQ88" s="757"/>
      <c r="AR88" s="361">
        <v>0.5</v>
      </c>
      <c r="AS88" s="235"/>
      <c r="AT88" s="363">
        <v>2.2904260192395785E-4</v>
      </c>
      <c r="AU88" s="362"/>
      <c r="AV88" s="364" t="s">
        <v>39</v>
      </c>
      <c r="AW88" s="365" t="s">
        <v>39</v>
      </c>
      <c r="AX88" s="366">
        <v>0</v>
      </c>
      <c r="AY88" s="752"/>
      <c r="AZ88" s="427" t="s">
        <v>39</v>
      </c>
      <c r="BA88" s="577" t="s">
        <v>39</v>
      </c>
      <c r="BB88" s="754">
        <v>0</v>
      </c>
      <c r="BC88" s="756"/>
      <c r="BD88" s="364" t="s">
        <v>39</v>
      </c>
      <c r="BE88" s="365" t="s">
        <v>39</v>
      </c>
      <c r="BF88" s="754">
        <v>0</v>
      </c>
      <c r="BG88" s="756"/>
      <c r="BH88" s="364" t="s">
        <v>39</v>
      </c>
      <c r="BI88" s="365" t="s">
        <v>39</v>
      </c>
      <c r="BJ88" s="754">
        <v>0</v>
      </c>
      <c r="BK88" s="757"/>
      <c r="BL88" s="361">
        <v>0.5</v>
      </c>
      <c r="BM88" s="235"/>
      <c r="BN88" s="363">
        <v>2.2634676324128565E-4</v>
      </c>
      <c r="BO88" s="362"/>
      <c r="BP88" s="364" t="s">
        <v>39</v>
      </c>
      <c r="BQ88" s="365" t="s">
        <v>39</v>
      </c>
      <c r="BR88" s="366">
        <v>0</v>
      </c>
      <c r="BS88" s="752"/>
      <c r="BT88" s="427" t="s">
        <v>39</v>
      </c>
      <c r="BU88" s="577" t="s">
        <v>39</v>
      </c>
      <c r="BV88" s="754">
        <v>0</v>
      </c>
      <c r="BW88" s="756"/>
      <c r="BX88" s="364" t="s">
        <v>39</v>
      </c>
      <c r="BY88" s="365" t="s">
        <v>39</v>
      </c>
      <c r="BZ88" s="754">
        <v>0</v>
      </c>
      <c r="CA88" s="756"/>
      <c r="CB88" s="364" t="s">
        <v>39</v>
      </c>
      <c r="CC88" s="365" t="s">
        <v>39</v>
      </c>
      <c r="CD88" s="754">
        <v>0</v>
      </c>
      <c r="CE88" s="757"/>
      <c r="CF88" s="610">
        <f t="shared" si="10"/>
        <v>2</v>
      </c>
      <c r="CG88" s="763"/>
      <c r="CH88" s="363">
        <f t="shared" si="15"/>
        <v>2.2831050228310502E-4</v>
      </c>
      <c r="CI88" s="760"/>
      <c r="CJ88" s="427" t="s">
        <v>39</v>
      </c>
      <c r="CK88" s="577" t="s">
        <v>39</v>
      </c>
      <c r="CL88" s="754">
        <f t="shared" si="11"/>
        <v>0</v>
      </c>
      <c r="CM88" s="761"/>
      <c r="CN88" s="578" t="s">
        <v>39</v>
      </c>
      <c r="CO88" s="577" t="s">
        <v>39</v>
      </c>
      <c r="CP88" s="763">
        <f t="shared" si="12"/>
        <v>0</v>
      </c>
      <c r="CQ88" s="756"/>
      <c r="CR88" s="427" t="s">
        <v>39</v>
      </c>
      <c r="CS88" s="577" t="s">
        <v>39</v>
      </c>
      <c r="CT88" s="754">
        <f t="shared" si="13"/>
        <v>0</v>
      </c>
      <c r="CU88" s="756"/>
      <c r="CV88" s="427" t="s">
        <v>39</v>
      </c>
      <c r="CW88" s="577" t="s">
        <v>39</v>
      </c>
      <c r="CX88" s="754">
        <f t="shared" si="14"/>
        <v>0</v>
      </c>
      <c r="CY88" s="764"/>
      <c r="CZ88" s="530"/>
      <c r="DA88" s="531"/>
      <c r="DB88" s="236"/>
      <c r="DC88" s="804"/>
      <c r="DD88" s="754"/>
      <c r="DE88" s="763"/>
      <c r="DF88" s="364"/>
      <c r="DG88" s="365"/>
      <c r="DH88" s="754"/>
      <c r="DI88" s="756"/>
      <c r="DJ88" s="364"/>
      <c r="DK88" s="365"/>
      <c r="DL88" s="754"/>
      <c r="DM88" s="756"/>
      <c r="DN88" s="364"/>
      <c r="DO88" s="365"/>
      <c r="DP88" s="754"/>
      <c r="DQ88" s="757"/>
      <c r="DR88" s="769"/>
      <c r="DS88" s="770"/>
      <c r="DT88" s="771"/>
      <c r="DU88" s="396"/>
      <c r="DV88" s="771"/>
      <c r="DW88" s="805"/>
      <c r="DX88" s="427"/>
      <c r="DY88" s="577"/>
      <c r="DZ88" s="771"/>
      <c r="EA88" s="805"/>
      <c r="EB88" s="364"/>
      <c r="EC88" s="365"/>
      <c r="ED88" s="364"/>
      <c r="EE88" s="365"/>
      <c r="EF88" s="771"/>
      <c r="EG88" s="806"/>
      <c r="EH88" s="366"/>
      <c r="EI88" s="773"/>
    </row>
    <row r="89" spans="1:139" ht="15.75" thickBot="1" x14ac:dyDescent="0.3">
      <c r="A89" s="86" t="s">
        <v>66</v>
      </c>
      <c r="B89" s="87" t="s">
        <v>67</v>
      </c>
      <c r="C89" s="88"/>
      <c r="D89" s="368" t="s">
        <v>39</v>
      </c>
      <c r="E89" s="369"/>
      <c r="F89" s="370" t="s">
        <v>39</v>
      </c>
      <c r="G89" s="371" t="s">
        <v>39</v>
      </c>
      <c r="H89" s="89" t="s">
        <v>39</v>
      </c>
      <c r="I89" s="90" t="s">
        <v>39</v>
      </c>
      <c r="J89" s="372">
        <v>510029</v>
      </c>
      <c r="K89" s="94"/>
      <c r="L89" s="91" t="s">
        <v>39</v>
      </c>
      <c r="M89" s="92" t="s">
        <v>39</v>
      </c>
      <c r="N89" s="807">
        <v>510029</v>
      </c>
      <c r="O89" s="93"/>
      <c r="P89" s="89" t="s">
        <v>39</v>
      </c>
      <c r="Q89" s="90" t="s">
        <v>39</v>
      </c>
      <c r="R89" s="808">
        <v>0</v>
      </c>
      <c r="S89" s="93"/>
      <c r="T89" s="89" t="s">
        <v>39</v>
      </c>
      <c r="U89" s="90" t="s">
        <v>39</v>
      </c>
      <c r="V89" s="809" t="s">
        <v>39</v>
      </c>
      <c r="W89" s="537"/>
      <c r="X89" s="368" t="s">
        <v>39</v>
      </c>
      <c r="Y89" s="369" t="s">
        <v>39</v>
      </c>
      <c r="Z89" s="370" t="s">
        <v>39</v>
      </c>
      <c r="AA89" s="371" t="s">
        <v>39</v>
      </c>
      <c r="AB89" s="89" t="s">
        <v>39</v>
      </c>
      <c r="AC89" s="90" t="s">
        <v>39</v>
      </c>
      <c r="AD89" s="372">
        <v>510029</v>
      </c>
      <c r="AE89" s="94"/>
      <c r="AF89" s="91" t="s">
        <v>39</v>
      </c>
      <c r="AG89" s="92" t="s">
        <v>39</v>
      </c>
      <c r="AH89" s="807">
        <v>510029</v>
      </c>
      <c r="AI89" s="93"/>
      <c r="AJ89" s="89" t="s">
        <v>39</v>
      </c>
      <c r="AK89" s="90" t="s">
        <v>39</v>
      </c>
      <c r="AL89" s="808">
        <v>0</v>
      </c>
      <c r="AM89" s="93"/>
      <c r="AN89" s="89" t="s">
        <v>39</v>
      </c>
      <c r="AO89" s="90" t="s">
        <v>39</v>
      </c>
      <c r="AP89" s="809" t="s">
        <v>39</v>
      </c>
      <c r="AQ89" s="537"/>
      <c r="AR89" s="368" t="s">
        <v>39</v>
      </c>
      <c r="AS89" s="369" t="s">
        <v>39</v>
      </c>
      <c r="AT89" s="370" t="s">
        <v>39</v>
      </c>
      <c r="AU89" s="371" t="s">
        <v>39</v>
      </c>
      <c r="AV89" s="89" t="s">
        <v>39</v>
      </c>
      <c r="AW89" s="90" t="s">
        <v>39</v>
      </c>
      <c r="AX89" s="372">
        <v>510029</v>
      </c>
      <c r="AY89" s="94"/>
      <c r="AZ89" s="91" t="s">
        <v>39</v>
      </c>
      <c r="BA89" s="92" t="s">
        <v>39</v>
      </c>
      <c r="BB89" s="807">
        <v>510029</v>
      </c>
      <c r="BC89" s="93"/>
      <c r="BD89" s="89" t="s">
        <v>39</v>
      </c>
      <c r="BE89" s="90" t="s">
        <v>39</v>
      </c>
      <c r="BF89" s="808">
        <v>0</v>
      </c>
      <c r="BG89" s="93"/>
      <c r="BH89" s="89" t="s">
        <v>39</v>
      </c>
      <c r="BI89" s="90" t="s">
        <v>39</v>
      </c>
      <c r="BJ89" s="809" t="s">
        <v>39</v>
      </c>
      <c r="BK89" s="537"/>
      <c r="BL89" s="368" t="s">
        <v>39</v>
      </c>
      <c r="BM89" s="369" t="s">
        <v>39</v>
      </c>
      <c r="BN89" s="370" t="s">
        <v>39</v>
      </c>
      <c r="BO89" s="371" t="s">
        <v>39</v>
      </c>
      <c r="BP89" s="89" t="s">
        <v>39</v>
      </c>
      <c r="BQ89" s="90" t="s">
        <v>39</v>
      </c>
      <c r="BR89" s="372">
        <v>510029</v>
      </c>
      <c r="BS89" s="94"/>
      <c r="BT89" s="91" t="s">
        <v>39</v>
      </c>
      <c r="BU89" s="92" t="s">
        <v>39</v>
      </c>
      <c r="BV89" s="807">
        <v>510029</v>
      </c>
      <c r="BW89" s="93"/>
      <c r="BX89" s="89" t="s">
        <v>39</v>
      </c>
      <c r="BY89" s="90" t="s">
        <v>39</v>
      </c>
      <c r="BZ89" s="808">
        <v>0</v>
      </c>
      <c r="CA89" s="93"/>
      <c r="CB89" s="89" t="s">
        <v>39</v>
      </c>
      <c r="CC89" s="90" t="s">
        <v>39</v>
      </c>
      <c r="CD89" s="809" t="s">
        <v>39</v>
      </c>
      <c r="CE89" s="537"/>
      <c r="CF89" s="368" t="s">
        <v>39</v>
      </c>
      <c r="CG89" s="370" t="s">
        <v>39</v>
      </c>
      <c r="CH89" s="370" t="s">
        <v>39</v>
      </c>
      <c r="CI89" s="371" t="s">
        <v>39</v>
      </c>
      <c r="CJ89" s="91" t="s">
        <v>39</v>
      </c>
      <c r="CK89" s="92" t="s">
        <v>39</v>
      </c>
      <c r="CL89" s="810">
        <f t="shared" si="11"/>
        <v>2040116</v>
      </c>
      <c r="CM89" s="95"/>
      <c r="CN89" s="91" t="s">
        <v>39</v>
      </c>
      <c r="CO89" s="92" t="s">
        <v>39</v>
      </c>
      <c r="CP89" s="372">
        <f t="shared" si="12"/>
        <v>2040116</v>
      </c>
      <c r="CQ89" s="93"/>
      <c r="CR89" s="91" t="s">
        <v>39</v>
      </c>
      <c r="CS89" s="92" t="s">
        <v>39</v>
      </c>
      <c r="CT89" s="372">
        <f t="shared" si="13"/>
        <v>0</v>
      </c>
      <c r="CU89" s="93"/>
      <c r="CV89" s="91" t="s">
        <v>39</v>
      </c>
      <c r="CW89" s="92" t="s">
        <v>39</v>
      </c>
      <c r="CX89" s="811" t="s">
        <v>39</v>
      </c>
      <c r="CY89" s="812"/>
      <c r="CZ89" s="368"/>
      <c r="DA89" s="813"/>
      <c r="DB89" s="370"/>
      <c r="DC89" s="371"/>
      <c r="DD89" s="814"/>
      <c r="DE89" s="814"/>
      <c r="DF89" s="89"/>
      <c r="DG89" s="90"/>
      <c r="DH89" s="815"/>
      <c r="DI89" s="816"/>
      <c r="DJ89" s="89"/>
      <c r="DK89" s="90"/>
      <c r="DL89" s="815"/>
      <c r="DM89" s="816"/>
      <c r="DN89" s="89"/>
      <c r="DO89" s="90"/>
      <c r="DP89" s="817"/>
      <c r="DQ89" s="818"/>
      <c r="DR89" s="368"/>
      <c r="DS89" s="819"/>
      <c r="DT89" s="820"/>
      <c r="DU89" s="821"/>
      <c r="DV89" s="814"/>
      <c r="DW89" s="822"/>
      <c r="DX89" s="91"/>
      <c r="DY89" s="92"/>
      <c r="DZ89" s="814"/>
      <c r="EA89" s="822"/>
      <c r="EB89" s="89"/>
      <c r="EC89" s="90"/>
      <c r="ED89" s="820"/>
      <c r="EE89" s="823"/>
      <c r="EF89" s="820"/>
      <c r="EG89" s="824"/>
      <c r="EH89" s="817"/>
      <c r="EI89" s="825"/>
    </row>
    <row r="90" spans="1:139" ht="26.25" thickBot="1" x14ac:dyDescent="0.3">
      <c r="A90" s="96"/>
      <c r="B90" s="97" t="s">
        <v>68</v>
      </c>
      <c r="C90" s="402"/>
      <c r="D90" s="373">
        <v>10996.900000000001</v>
      </c>
      <c r="E90" s="103"/>
      <c r="F90" s="223">
        <v>1.0000572643471</v>
      </c>
      <c r="G90" s="98"/>
      <c r="H90" s="99">
        <v>2965759.84820945</v>
      </c>
      <c r="I90" s="100"/>
      <c r="J90" s="99">
        <v>1939574.8955981734</v>
      </c>
      <c r="K90" s="98"/>
      <c r="L90" s="98">
        <v>1026184.9526112766</v>
      </c>
      <c r="M90" s="101"/>
      <c r="N90" s="99">
        <v>1921443.8825981733</v>
      </c>
      <c r="O90" s="98"/>
      <c r="P90" s="827">
        <v>1024423.6204160325</v>
      </c>
      <c r="Q90" s="826"/>
      <c r="R90" s="827">
        <v>18131.012999999999</v>
      </c>
      <c r="S90" s="828"/>
      <c r="T90" s="827">
        <v>1761.3321952442043</v>
      </c>
      <c r="U90" s="100"/>
      <c r="V90" s="99">
        <v>176.3746961050999</v>
      </c>
      <c r="W90" s="102"/>
      <c r="X90" s="373">
        <v>11001.899999999998</v>
      </c>
      <c r="Y90" s="103"/>
      <c r="Z90" s="223">
        <v>0.99999999999999989</v>
      </c>
      <c r="AA90" s="98"/>
      <c r="AB90" s="99">
        <v>3172253.7062740764</v>
      </c>
      <c r="AC90" s="100"/>
      <c r="AD90" s="99">
        <v>1901808.2571291032</v>
      </c>
      <c r="AE90" s="98"/>
      <c r="AF90" s="98">
        <v>1270445.4491449732</v>
      </c>
      <c r="AG90" s="101"/>
      <c r="AH90" s="99">
        <v>1883677.2571291032</v>
      </c>
      <c r="AI90" s="98"/>
      <c r="AJ90" s="827">
        <v>1252940.0581458306</v>
      </c>
      <c r="AK90" s="826"/>
      <c r="AL90" s="827">
        <v>18131</v>
      </c>
      <c r="AM90" s="828"/>
      <c r="AN90" s="827">
        <v>17505.390999142466</v>
      </c>
      <c r="AO90" s="100"/>
      <c r="AP90" s="99">
        <v>172.86180179142727</v>
      </c>
      <c r="AQ90" s="102"/>
      <c r="AR90" s="373">
        <v>11106.900000000001</v>
      </c>
      <c r="AS90" s="103"/>
      <c r="AT90" s="223">
        <v>1</v>
      </c>
      <c r="AU90" s="98"/>
      <c r="AV90" s="99">
        <v>3289937.4117860943</v>
      </c>
      <c r="AW90" s="100"/>
      <c r="AX90" s="99">
        <v>1853613.5747065835</v>
      </c>
      <c r="AY90" s="98"/>
      <c r="AZ90" s="98">
        <v>1436323.8370795108</v>
      </c>
      <c r="BA90" s="101"/>
      <c r="BB90" s="99">
        <v>1827121.5747065835</v>
      </c>
      <c r="BC90" s="98"/>
      <c r="BD90" s="827">
        <v>1412830.9712645309</v>
      </c>
      <c r="BE90" s="826"/>
      <c r="BF90" s="827">
        <v>26492</v>
      </c>
      <c r="BG90" s="828"/>
      <c r="BH90" s="827">
        <v>23492.865814979821</v>
      </c>
      <c r="BI90" s="100"/>
      <c r="BJ90" s="99">
        <v>166.8884724546528</v>
      </c>
      <c r="BK90" s="102"/>
      <c r="BL90" s="373">
        <v>11096.900000000001</v>
      </c>
      <c r="BM90" s="103"/>
      <c r="BN90" s="223">
        <v>1.0046989588048891</v>
      </c>
      <c r="BO90" s="98"/>
      <c r="BP90" s="99">
        <v>3593127.4910868695</v>
      </c>
      <c r="BQ90" s="100"/>
      <c r="BR90" s="99">
        <v>1904478.3692756279</v>
      </c>
      <c r="BS90" s="98"/>
      <c r="BT90" s="98">
        <v>1688649.1218112418</v>
      </c>
      <c r="BU90" s="101"/>
      <c r="BV90" s="99">
        <v>1886347.3692756279</v>
      </c>
      <c r="BW90" s="98"/>
      <c r="BX90" s="827">
        <v>1665087.846647155</v>
      </c>
      <c r="BY90" s="826"/>
      <c r="BZ90" s="827">
        <v>18131</v>
      </c>
      <c r="CA90" s="828"/>
      <c r="CB90" s="827">
        <v>23561.275164086725</v>
      </c>
      <c r="CC90" s="100"/>
      <c r="CD90" s="99">
        <v>171.62255848711149</v>
      </c>
      <c r="CE90" s="102"/>
      <c r="CF90" s="829">
        <f>BL90+AR90+X90+D90</f>
        <v>44202.6</v>
      </c>
      <c r="CG90" s="98"/>
      <c r="CH90" s="223">
        <f>CH83+CH77+CH71+CH66+CH65</f>
        <v>1</v>
      </c>
      <c r="CI90" s="101"/>
      <c r="CJ90" s="98">
        <f>BP90+AV90+AB90+H90</f>
        <v>13021078.45735649</v>
      </c>
      <c r="CK90" s="101"/>
      <c r="CL90" s="99">
        <f t="shared" si="11"/>
        <v>7599475.096709488</v>
      </c>
      <c r="CM90" s="104"/>
      <c r="CN90" s="99">
        <f>BT90+AZ90+AF90+L90</f>
        <v>5421603.3606470032</v>
      </c>
      <c r="CO90" s="101"/>
      <c r="CP90" s="99">
        <f t="shared" si="12"/>
        <v>7518590.0837094877</v>
      </c>
      <c r="CQ90" s="98"/>
      <c r="CR90" s="99">
        <f>BX90+BD90+AJ90+P90</f>
        <v>5355282.4964735489</v>
      </c>
      <c r="CS90" s="99"/>
      <c r="CT90" s="99">
        <f t="shared" si="13"/>
        <v>80885.013000000006</v>
      </c>
      <c r="CU90" s="99"/>
      <c r="CV90" s="99">
        <f>CB90+BH90+AN90+T90</f>
        <v>66320.864173453214</v>
      </c>
      <c r="CW90" s="101"/>
      <c r="CX90" s="99">
        <f>CL90/CF90</f>
        <v>171.92371255784701</v>
      </c>
      <c r="CY90" s="102"/>
      <c r="CZ90" s="105"/>
      <c r="DA90" s="104"/>
      <c r="DB90" s="98"/>
      <c r="DC90" s="104"/>
      <c r="DD90" s="99"/>
      <c r="DE90" s="100"/>
      <c r="DF90" s="99"/>
      <c r="DG90" s="103"/>
      <c r="DH90" s="99"/>
      <c r="DI90" s="101"/>
      <c r="DJ90" s="99"/>
      <c r="DK90" s="103"/>
      <c r="DL90" s="99"/>
      <c r="DM90" s="101"/>
      <c r="DN90" s="99"/>
      <c r="DO90" s="100"/>
      <c r="DP90" s="205"/>
      <c r="DQ90" s="206"/>
      <c r="DR90" s="107"/>
      <c r="DS90" s="183"/>
      <c r="DT90" s="100"/>
      <c r="DU90" s="108"/>
      <c r="DV90" s="100"/>
      <c r="DW90" s="186"/>
      <c r="DX90" s="100"/>
      <c r="DY90" s="189"/>
      <c r="DZ90" s="100"/>
      <c r="EA90" s="186"/>
      <c r="EB90" s="99"/>
      <c r="EC90" s="200"/>
      <c r="ED90" s="100"/>
      <c r="EE90" s="183"/>
      <c r="EF90" s="100"/>
      <c r="EG90" s="108"/>
      <c r="EH90" s="106"/>
      <c r="EI90" s="194"/>
    </row>
    <row r="91" spans="1:139" x14ac:dyDescent="0.25">
      <c r="A91" s="109" t="s">
        <v>69</v>
      </c>
      <c r="B91" s="1007" t="s">
        <v>70</v>
      </c>
      <c r="C91" s="1008"/>
      <c r="D91" s="374" t="s">
        <v>39</v>
      </c>
      <c r="E91" s="375" t="s">
        <v>39</v>
      </c>
      <c r="F91" s="376" t="s">
        <v>39</v>
      </c>
      <c r="G91" s="377" t="s">
        <v>39</v>
      </c>
      <c r="H91" s="378">
        <v>328191.6534134972</v>
      </c>
      <c r="I91" s="379"/>
      <c r="J91" s="380">
        <v>261611.33333333334</v>
      </c>
      <c r="K91" s="830"/>
      <c r="L91" s="439">
        <v>66580.320080163845</v>
      </c>
      <c r="M91" s="831"/>
      <c r="N91" s="832">
        <v>94416</v>
      </c>
      <c r="O91" s="439"/>
      <c r="P91" s="840">
        <v>50338.176108694272</v>
      </c>
      <c r="Q91" s="831"/>
      <c r="R91" s="832">
        <v>167195.33333333334</v>
      </c>
      <c r="S91" s="439"/>
      <c r="T91" s="840">
        <v>16242.143971469575</v>
      </c>
      <c r="U91" s="379"/>
      <c r="V91" s="833" t="s">
        <v>39</v>
      </c>
      <c r="W91" s="834" t="s">
        <v>39</v>
      </c>
      <c r="X91" s="374" t="s">
        <v>39</v>
      </c>
      <c r="Y91" s="375" t="s">
        <v>39</v>
      </c>
      <c r="Z91" s="376" t="s">
        <v>39</v>
      </c>
      <c r="AA91" s="377" t="s">
        <v>39</v>
      </c>
      <c r="AB91" s="378">
        <v>158716.12921689384</v>
      </c>
      <c r="AC91" s="379"/>
      <c r="AD91" s="380">
        <v>94945.333333333328</v>
      </c>
      <c r="AE91" s="830"/>
      <c r="AF91" s="439">
        <v>63770.795883560502</v>
      </c>
      <c r="AG91" s="831"/>
      <c r="AH91" s="832">
        <v>92890</v>
      </c>
      <c r="AI91" s="439"/>
      <c r="AJ91" s="840">
        <v>61786.381696060045</v>
      </c>
      <c r="AK91" s="831"/>
      <c r="AL91" s="832">
        <v>2055.333333333333</v>
      </c>
      <c r="AM91" s="439"/>
      <c r="AN91" s="840">
        <v>1984.4141875004582</v>
      </c>
      <c r="AO91" s="379"/>
      <c r="AP91" s="833" t="s">
        <v>39</v>
      </c>
      <c r="AQ91" s="834" t="s">
        <v>39</v>
      </c>
      <c r="AR91" s="374" t="s">
        <v>39</v>
      </c>
      <c r="AS91" s="375" t="s">
        <v>39</v>
      </c>
      <c r="AT91" s="376" t="s">
        <v>39</v>
      </c>
      <c r="AU91" s="377" t="s">
        <v>39</v>
      </c>
      <c r="AV91" s="378">
        <v>18755.594138289252</v>
      </c>
      <c r="AW91" s="379"/>
      <c r="AX91" s="380">
        <v>10445.333333333332</v>
      </c>
      <c r="AY91" s="830"/>
      <c r="AZ91" s="439">
        <v>8310.2608049559203</v>
      </c>
      <c r="BA91" s="831"/>
      <c r="BB91" s="832">
        <v>8390</v>
      </c>
      <c r="BC91" s="439"/>
      <c r="BD91" s="840">
        <v>6487.6098082378476</v>
      </c>
      <c r="BE91" s="831"/>
      <c r="BF91" s="832">
        <v>2055.333333333333</v>
      </c>
      <c r="BG91" s="439"/>
      <c r="BH91" s="840">
        <v>1822.650996718073</v>
      </c>
      <c r="BI91" s="379"/>
      <c r="BJ91" s="833" t="s">
        <v>39</v>
      </c>
      <c r="BK91" s="834" t="s">
        <v>39</v>
      </c>
      <c r="BL91" s="374" t="s">
        <v>39</v>
      </c>
      <c r="BM91" s="375" t="s">
        <v>39</v>
      </c>
      <c r="BN91" s="376" t="s">
        <v>39</v>
      </c>
      <c r="BO91" s="377" t="s">
        <v>39</v>
      </c>
      <c r="BP91" s="378">
        <v>240986.86692070129</v>
      </c>
      <c r="BQ91" s="379"/>
      <c r="BR91" s="380">
        <v>127545.33333333333</v>
      </c>
      <c r="BS91" s="830"/>
      <c r="BT91" s="439">
        <v>113441.53358736796</v>
      </c>
      <c r="BU91" s="831"/>
      <c r="BV91" s="832">
        <v>125490</v>
      </c>
      <c r="BW91" s="439"/>
      <c r="BX91" s="840">
        <v>110770.6233110133</v>
      </c>
      <c r="BY91" s="831"/>
      <c r="BZ91" s="832">
        <v>2055.333333333333</v>
      </c>
      <c r="CA91" s="439"/>
      <c r="CB91" s="840">
        <v>2670.9102763546548</v>
      </c>
      <c r="CC91" s="379"/>
      <c r="CD91" s="833" t="s">
        <v>39</v>
      </c>
      <c r="CE91" s="834" t="s">
        <v>39</v>
      </c>
      <c r="CF91" s="374" t="s">
        <v>39</v>
      </c>
      <c r="CG91" s="835" t="s">
        <v>39</v>
      </c>
      <c r="CH91" s="376" t="s">
        <v>39</v>
      </c>
      <c r="CI91" s="377" t="s">
        <v>39</v>
      </c>
      <c r="CJ91" s="439">
        <f>BP91+AV91+AB91+H91</f>
        <v>746650.24368938152</v>
      </c>
      <c r="CK91" s="379"/>
      <c r="CL91" s="380">
        <f t="shared" si="11"/>
        <v>494547.33333333337</v>
      </c>
      <c r="CM91" s="836"/>
      <c r="CN91" s="439">
        <f>BT91+AZ91+AF91+L91</f>
        <v>252102.9103560482</v>
      </c>
      <c r="CO91" s="379"/>
      <c r="CP91" s="837">
        <f t="shared" si="12"/>
        <v>321186</v>
      </c>
      <c r="CQ91" s="830"/>
      <c r="CR91" s="380">
        <f>BX91+BD91+AJ91+P91</f>
        <v>229382.79092400544</v>
      </c>
      <c r="CS91" s="380"/>
      <c r="CT91" s="380">
        <f t="shared" si="13"/>
        <v>173361.33333333334</v>
      </c>
      <c r="CU91" s="838"/>
      <c r="CV91" s="439">
        <v>0</v>
      </c>
      <c r="CW91" s="379"/>
      <c r="CX91" s="833" t="s">
        <v>39</v>
      </c>
      <c r="CY91" s="834" t="s">
        <v>39</v>
      </c>
      <c r="CZ91" s="374"/>
      <c r="DA91" s="835"/>
      <c r="DB91" s="376"/>
      <c r="DC91" s="377"/>
      <c r="DD91" s="380"/>
      <c r="DE91" s="839"/>
      <c r="DF91" s="840"/>
      <c r="DG91" s="841"/>
      <c r="DH91" s="380"/>
      <c r="DI91" s="380"/>
      <c r="DJ91" s="840"/>
      <c r="DK91" s="841"/>
      <c r="DL91" s="380"/>
      <c r="DM91" s="380"/>
      <c r="DN91" s="840"/>
      <c r="DO91" s="379"/>
      <c r="DP91" s="833"/>
      <c r="DQ91" s="834"/>
      <c r="DR91" s="376"/>
      <c r="DS91" s="842"/>
      <c r="DT91" s="839"/>
      <c r="DU91" s="843"/>
      <c r="DV91" s="839"/>
      <c r="DW91" s="844"/>
      <c r="DX91" s="845"/>
      <c r="DY91" s="846"/>
      <c r="DZ91" s="839"/>
      <c r="EA91" s="844"/>
      <c r="EB91" s="840"/>
      <c r="EC91" s="847"/>
      <c r="ED91" s="839"/>
      <c r="EE91" s="843"/>
      <c r="EF91" s="839"/>
      <c r="EG91" s="848"/>
      <c r="EH91" s="833"/>
      <c r="EI91" s="849"/>
    </row>
    <row r="92" spans="1:139" ht="48.6" customHeight="1" x14ac:dyDescent="0.25">
      <c r="A92" s="989" t="s">
        <v>71</v>
      </c>
      <c r="B92" s="991" t="s">
        <v>72</v>
      </c>
      <c r="C92" s="992"/>
      <c r="D92" s="381" t="s">
        <v>39</v>
      </c>
      <c r="E92" s="382" t="s">
        <v>39</v>
      </c>
      <c r="F92" s="383" t="s">
        <v>39</v>
      </c>
      <c r="G92" s="383" t="s">
        <v>39</v>
      </c>
      <c r="H92" s="384" t="s">
        <v>39</v>
      </c>
      <c r="I92" s="385" t="s">
        <v>39</v>
      </c>
      <c r="J92" s="386">
        <v>157998.74727272731</v>
      </c>
      <c r="K92" s="850"/>
      <c r="L92" s="440" t="s">
        <v>39</v>
      </c>
      <c r="M92" s="385" t="s">
        <v>39</v>
      </c>
      <c r="N92" s="851">
        <v>156134.6563636364</v>
      </c>
      <c r="O92" s="852"/>
      <c r="P92" s="384" t="s">
        <v>39</v>
      </c>
      <c r="Q92" s="385" t="s">
        <v>39</v>
      </c>
      <c r="R92" s="851">
        <v>1864.090909090909</v>
      </c>
      <c r="S92" s="852"/>
      <c r="T92" s="384" t="s">
        <v>39</v>
      </c>
      <c r="U92" s="385" t="s">
        <v>39</v>
      </c>
      <c r="V92" s="853" t="s">
        <v>39</v>
      </c>
      <c r="W92" s="854" t="s">
        <v>39</v>
      </c>
      <c r="X92" s="381" t="s">
        <v>39</v>
      </c>
      <c r="Y92" s="382" t="s">
        <v>39</v>
      </c>
      <c r="Z92" s="383" t="s">
        <v>39</v>
      </c>
      <c r="AA92" s="383" t="s">
        <v>39</v>
      </c>
      <c r="AB92" s="384" t="s">
        <v>39</v>
      </c>
      <c r="AC92" s="385" t="s">
        <v>39</v>
      </c>
      <c r="AD92" s="386">
        <v>202269.46727272731</v>
      </c>
      <c r="AE92" s="850"/>
      <c r="AF92" s="440" t="s">
        <v>39</v>
      </c>
      <c r="AG92" s="385" t="s">
        <v>39</v>
      </c>
      <c r="AH92" s="851">
        <v>200405.3763636364</v>
      </c>
      <c r="AI92" s="852"/>
      <c r="AJ92" s="384" t="s">
        <v>39</v>
      </c>
      <c r="AK92" s="385" t="s">
        <v>39</v>
      </c>
      <c r="AL92" s="851">
        <v>1864.090909090909</v>
      </c>
      <c r="AM92" s="852"/>
      <c r="AN92" s="384" t="s">
        <v>39</v>
      </c>
      <c r="AO92" s="385" t="s">
        <v>39</v>
      </c>
      <c r="AP92" s="853" t="s">
        <v>39</v>
      </c>
      <c r="AQ92" s="854" t="s">
        <v>39</v>
      </c>
      <c r="AR92" s="381" t="s">
        <v>39</v>
      </c>
      <c r="AS92" s="382" t="s">
        <v>39</v>
      </c>
      <c r="AT92" s="383" t="s">
        <v>39</v>
      </c>
      <c r="AU92" s="383" t="s">
        <v>39</v>
      </c>
      <c r="AV92" s="384" t="s">
        <v>39</v>
      </c>
      <c r="AW92" s="385" t="s">
        <v>39</v>
      </c>
      <c r="AX92" s="386">
        <v>202269.46727272731</v>
      </c>
      <c r="AY92" s="850"/>
      <c r="AZ92" s="440" t="s">
        <v>39</v>
      </c>
      <c r="BA92" s="385" t="s">
        <v>39</v>
      </c>
      <c r="BB92" s="851">
        <v>200405.3763636364</v>
      </c>
      <c r="BC92" s="852"/>
      <c r="BD92" s="384" t="s">
        <v>39</v>
      </c>
      <c r="BE92" s="385" t="s">
        <v>39</v>
      </c>
      <c r="BF92" s="851">
        <v>1864.090909090909</v>
      </c>
      <c r="BG92" s="852"/>
      <c r="BH92" s="384" t="s">
        <v>39</v>
      </c>
      <c r="BI92" s="385" t="s">
        <v>39</v>
      </c>
      <c r="BJ92" s="853" t="s">
        <v>39</v>
      </c>
      <c r="BK92" s="854" t="s">
        <v>39</v>
      </c>
      <c r="BL92" s="381" t="s">
        <v>39</v>
      </c>
      <c r="BM92" s="382" t="s">
        <v>39</v>
      </c>
      <c r="BN92" s="383" t="s">
        <v>39</v>
      </c>
      <c r="BO92" s="383" t="s">
        <v>39</v>
      </c>
      <c r="BP92" s="384" t="s">
        <v>39</v>
      </c>
      <c r="BQ92" s="385" t="s">
        <v>39</v>
      </c>
      <c r="BR92" s="386">
        <v>202269.46727272731</v>
      </c>
      <c r="BS92" s="850"/>
      <c r="BT92" s="440" t="s">
        <v>39</v>
      </c>
      <c r="BU92" s="385" t="s">
        <v>39</v>
      </c>
      <c r="BV92" s="851">
        <v>200405.3763636364</v>
      </c>
      <c r="BW92" s="852"/>
      <c r="BX92" s="384" t="s">
        <v>39</v>
      </c>
      <c r="BY92" s="385" t="s">
        <v>39</v>
      </c>
      <c r="BZ92" s="851">
        <v>1864.090909090909</v>
      </c>
      <c r="CA92" s="852"/>
      <c r="CB92" s="384" t="s">
        <v>39</v>
      </c>
      <c r="CC92" s="385" t="s">
        <v>39</v>
      </c>
      <c r="CD92" s="853" t="s">
        <v>39</v>
      </c>
      <c r="CE92" s="854" t="s">
        <v>39</v>
      </c>
      <c r="CF92" s="855" t="s">
        <v>39</v>
      </c>
      <c r="CG92" s="383" t="s">
        <v>39</v>
      </c>
      <c r="CH92" s="383" t="s">
        <v>39</v>
      </c>
      <c r="CI92" s="856" t="s">
        <v>39</v>
      </c>
      <c r="CJ92" s="440" t="s">
        <v>39</v>
      </c>
      <c r="CK92" s="385" t="s">
        <v>39</v>
      </c>
      <c r="CL92" s="386">
        <f t="shared" si="11"/>
        <v>764807.14909090928</v>
      </c>
      <c r="CM92" s="857"/>
      <c r="CN92" s="440" t="s">
        <v>39</v>
      </c>
      <c r="CO92" s="385" t="s">
        <v>39</v>
      </c>
      <c r="CP92" s="386">
        <f t="shared" si="12"/>
        <v>757350.78545454552</v>
      </c>
      <c r="CQ92" s="850"/>
      <c r="CR92" s="440" t="s">
        <v>39</v>
      </c>
      <c r="CS92" s="385" t="s">
        <v>39</v>
      </c>
      <c r="CT92" s="386">
        <f t="shared" si="13"/>
        <v>7456.363636363636</v>
      </c>
      <c r="CU92" s="858"/>
      <c r="CV92" s="440" t="s">
        <v>39</v>
      </c>
      <c r="CW92" s="385" t="s">
        <v>39</v>
      </c>
      <c r="CX92" s="859" t="s">
        <v>39</v>
      </c>
      <c r="CY92" s="854" t="s">
        <v>39</v>
      </c>
      <c r="CZ92" s="855"/>
      <c r="DA92" s="860"/>
      <c r="DB92" s="383"/>
      <c r="DC92" s="856"/>
      <c r="DD92" s="858"/>
      <c r="DE92" s="858"/>
      <c r="DF92" s="384"/>
      <c r="DG92" s="385"/>
      <c r="DH92" s="851"/>
      <c r="DI92" s="852"/>
      <c r="DJ92" s="384"/>
      <c r="DK92" s="385"/>
      <c r="DL92" s="851"/>
      <c r="DM92" s="852"/>
      <c r="DN92" s="384"/>
      <c r="DO92" s="385"/>
      <c r="DP92" s="859"/>
      <c r="DQ92" s="854"/>
      <c r="DR92" s="383"/>
      <c r="DS92" s="861"/>
      <c r="DT92" s="862"/>
      <c r="DU92" s="856"/>
      <c r="DV92" s="858"/>
      <c r="DW92" s="863"/>
      <c r="DX92" s="440"/>
      <c r="DY92" s="864"/>
      <c r="DZ92" s="858"/>
      <c r="EA92" s="863"/>
      <c r="EB92" s="384"/>
      <c r="EC92" s="865"/>
      <c r="ED92" s="858"/>
      <c r="EE92" s="866"/>
      <c r="EF92" s="862"/>
      <c r="EG92" s="860"/>
      <c r="EH92" s="859"/>
      <c r="EI92" s="867"/>
    </row>
    <row r="93" spans="1:139" x14ac:dyDescent="0.25">
      <c r="A93" s="990"/>
      <c r="B93" s="524" t="s">
        <v>73</v>
      </c>
      <c r="C93" s="234"/>
      <c r="D93" s="387" t="s">
        <v>39</v>
      </c>
      <c r="E93" s="388" t="s">
        <v>39</v>
      </c>
      <c r="F93" s="389" t="s">
        <v>39</v>
      </c>
      <c r="G93" s="389" t="s">
        <v>39</v>
      </c>
      <c r="H93" s="390" t="s">
        <v>39</v>
      </c>
      <c r="I93" s="237" t="s">
        <v>39</v>
      </c>
      <c r="J93" s="214" t="s">
        <v>39</v>
      </c>
      <c r="K93" s="214" t="s">
        <v>39</v>
      </c>
      <c r="L93" s="214" t="s">
        <v>39</v>
      </c>
      <c r="M93" s="237" t="s">
        <v>39</v>
      </c>
      <c r="N93" s="214" t="s">
        <v>39</v>
      </c>
      <c r="O93" s="214" t="s">
        <v>39</v>
      </c>
      <c r="P93" s="390" t="s">
        <v>39</v>
      </c>
      <c r="Q93" s="237" t="s">
        <v>39</v>
      </c>
      <c r="R93" s="214" t="s">
        <v>39</v>
      </c>
      <c r="S93" s="214" t="s">
        <v>39</v>
      </c>
      <c r="T93" s="390" t="s">
        <v>39</v>
      </c>
      <c r="U93" s="237" t="s">
        <v>39</v>
      </c>
      <c r="V93" s="214" t="s">
        <v>39</v>
      </c>
      <c r="W93" s="214" t="s">
        <v>39</v>
      </c>
      <c r="X93" s="387" t="s">
        <v>39</v>
      </c>
      <c r="Y93" s="388" t="s">
        <v>39</v>
      </c>
      <c r="Z93" s="389" t="s">
        <v>39</v>
      </c>
      <c r="AA93" s="389" t="s">
        <v>39</v>
      </c>
      <c r="AB93" s="390" t="s">
        <v>39</v>
      </c>
      <c r="AC93" s="237" t="s">
        <v>39</v>
      </c>
      <c r="AD93" s="214" t="s">
        <v>39</v>
      </c>
      <c r="AE93" s="214" t="s">
        <v>39</v>
      </c>
      <c r="AF93" s="214" t="s">
        <v>39</v>
      </c>
      <c r="AG93" s="237" t="s">
        <v>39</v>
      </c>
      <c r="AH93" s="214" t="s">
        <v>39</v>
      </c>
      <c r="AI93" s="214" t="s">
        <v>39</v>
      </c>
      <c r="AJ93" s="390" t="s">
        <v>39</v>
      </c>
      <c r="AK93" s="237" t="s">
        <v>39</v>
      </c>
      <c r="AL93" s="214" t="s">
        <v>39</v>
      </c>
      <c r="AM93" s="214" t="s">
        <v>39</v>
      </c>
      <c r="AN93" s="390" t="s">
        <v>39</v>
      </c>
      <c r="AO93" s="237" t="s">
        <v>39</v>
      </c>
      <c r="AP93" s="214" t="s">
        <v>39</v>
      </c>
      <c r="AQ93" s="214" t="s">
        <v>39</v>
      </c>
      <c r="AR93" s="387" t="s">
        <v>39</v>
      </c>
      <c r="AS93" s="388" t="s">
        <v>39</v>
      </c>
      <c r="AT93" s="389" t="s">
        <v>39</v>
      </c>
      <c r="AU93" s="389" t="s">
        <v>39</v>
      </c>
      <c r="AV93" s="390" t="s">
        <v>39</v>
      </c>
      <c r="AW93" s="237" t="s">
        <v>39</v>
      </c>
      <c r="AX93" s="214" t="s">
        <v>39</v>
      </c>
      <c r="AY93" s="214" t="s">
        <v>39</v>
      </c>
      <c r="AZ93" s="214" t="s">
        <v>39</v>
      </c>
      <c r="BA93" s="237" t="s">
        <v>39</v>
      </c>
      <c r="BB93" s="214" t="s">
        <v>39</v>
      </c>
      <c r="BC93" s="214" t="s">
        <v>39</v>
      </c>
      <c r="BD93" s="390" t="s">
        <v>39</v>
      </c>
      <c r="BE93" s="237" t="s">
        <v>39</v>
      </c>
      <c r="BF93" s="214" t="s">
        <v>39</v>
      </c>
      <c r="BG93" s="214" t="s">
        <v>39</v>
      </c>
      <c r="BH93" s="390" t="s">
        <v>39</v>
      </c>
      <c r="BI93" s="237" t="s">
        <v>39</v>
      </c>
      <c r="BJ93" s="214" t="s">
        <v>39</v>
      </c>
      <c r="BK93" s="214" t="s">
        <v>39</v>
      </c>
      <c r="BL93" s="387" t="s">
        <v>39</v>
      </c>
      <c r="BM93" s="388" t="s">
        <v>39</v>
      </c>
      <c r="BN93" s="389" t="s">
        <v>39</v>
      </c>
      <c r="BO93" s="389" t="s">
        <v>39</v>
      </c>
      <c r="BP93" s="390" t="s">
        <v>39</v>
      </c>
      <c r="BQ93" s="237" t="s">
        <v>39</v>
      </c>
      <c r="BR93" s="214" t="s">
        <v>39</v>
      </c>
      <c r="BS93" s="214" t="s">
        <v>39</v>
      </c>
      <c r="BT93" s="214" t="s">
        <v>39</v>
      </c>
      <c r="BU93" s="237" t="s">
        <v>39</v>
      </c>
      <c r="BV93" s="214" t="s">
        <v>39</v>
      </c>
      <c r="BW93" s="214" t="s">
        <v>39</v>
      </c>
      <c r="BX93" s="390" t="s">
        <v>39</v>
      </c>
      <c r="BY93" s="237" t="s">
        <v>39</v>
      </c>
      <c r="BZ93" s="214" t="s">
        <v>39</v>
      </c>
      <c r="CA93" s="214" t="s">
        <v>39</v>
      </c>
      <c r="CB93" s="390" t="s">
        <v>39</v>
      </c>
      <c r="CC93" s="237" t="s">
        <v>39</v>
      </c>
      <c r="CD93" s="214" t="s">
        <v>39</v>
      </c>
      <c r="CE93" s="214" t="s">
        <v>39</v>
      </c>
      <c r="CF93" s="868" t="s">
        <v>39</v>
      </c>
      <c r="CG93" s="389" t="s">
        <v>39</v>
      </c>
      <c r="CH93" s="389" t="s">
        <v>39</v>
      </c>
      <c r="CI93" s="869" t="s">
        <v>39</v>
      </c>
      <c r="CJ93" s="214" t="s">
        <v>39</v>
      </c>
      <c r="CK93" s="237" t="s">
        <v>39</v>
      </c>
      <c r="CL93" s="214" t="s">
        <v>39</v>
      </c>
      <c r="CM93" s="214" t="s">
        <v>39</v>
      </c>
      <c r="CN93" s="214" t="s">
        <v>39</v>
      </c>
      <c r="CO93" s="237" t="s">
        <v>39</v>
      </c>
      <c r="CP93" s="214" t="s">
        <v>39</v>
      </c>
      <c r="CQ93" s="214" t="s">
        <v>39</v>
      </c>
      <c r="CR93" s="214" t="s">
        <v>39</v>
      </c>
      <c r="CS93" s="237" t="s">
        <v>39</v>
      </c>
      <c r="CT93" s="214" t="s">
        <v>39</v>
      </c>
      <c r="CU93" s="214" t="s">
        <v>39</v>
      </c>
      <c r="CV93" s="214" t="s">
        <v>39</v>
      </c>
      <c r="CW93" s="237" t="s">
        <v>39</v>
      </c>
      <c r="CX93" s="214" t="s">
        <v>39</v>
      </c>
      <c r="CY93" s="870" t="s">
        <v>39</v>
      </c>
      <c r="CZ93" s="868"/>
      <c r="DA93" s="871"/>
      <c r="DB93" s="389"/>
      <c r="DC93" s="869"/>
      <c r="DD93" s="390"/>
      <c r="DE93" s="237"/>
      <c r="DF93" s="390"/>
      <c r="DG93" s="237"/>
      <c r="DH93" s="390"/>
      <c r="DI93" s="214"/>
      <c r="DJ93" s="390"/>
      <c r="DK93" s="237"/>
      <c r="DL93" s="390"/>
      <c r="DM93" s="214"/>
      <c r="DN93" s="390"/>
      <c r="DO93" s="237"/>
      <c r="DP93" s="872"/>
      <c r="DQ93" s="873"/>
      <c r="DR93" s="389"/>
      <c r="DS93" s="874"/>
      <c r="DT93" s="255"/>
      <c r="DU93" s="256"/>
      <c r="DV93" s="255"/>
      <c r="DW93" s="875"/>
      <c r="DX93" s="536"/>
      <c r="DY93" s="876"/>
      <c r="DZ93" s="255"/>
      <c r="EA93" s="877"/>
      <c r="EB93" s="424"/>
      <c r="EC93" s="878"/>
      <c r="ED93" s="255"/>
      <c r="EE93" s="877"/>
      <c r="EF93" s="255"/>
      <c r="EG93" s="575"/>
      <c r="EH93" s="872"/>
      <c r="EI93" s="879"/>
    </row>
    <row r="94" spans="1:139" x14ac:dyDescent="0.25">
      <c r="A94" s="990"/>
      <c r="B94" s="524" t="s">
        <v>74</v>
      </c>
      <c r="C94" s="880"/>
      <c r="D94" s="387" t="s">
        <v>39</v>
      </c>
      <c r="E94" s="388" t="s">
        <v>39</v>
      </c>
      <c r="F94" s="389" t="s">
        <v>39</v>
      </c>
      <c r="G94" s="389" t="s">
        <v>39</v>
      </c>
      <c r="H94" s="391" t="s">
        <v>39</v>
      </c>
      <c r="I94" s="392" t="s">
        <v>39</v>
      </c>
      <c r="J94" s="214" t="s">
        <v>39</v>
      </c>
      <c r="K94" s="214" t="s">
        <v>39</v>
      </c>
      <c r="L94" s="214" t="s">
        <v>39</v>
      </c>
      <c r="M94" s="237" t="s">
        <v>39</v>
      </c>
      <c r="N94" s="214" t="s">
        <v>39</v>
      </c>
      <c r="O94" s="214" t="s">
        <v>39</v>
      </c>
      <c r="P94" s="391" t="s">
        <v>39</v>
      </c>
      <c r="Q94" s="392" t="s">
        <v>39</v>
      </c>
      <c r="R94" s="214" t="s">
        <v>39</v>
      </c>
      <c r="S94" s="214" t="s">
        <v>39</v>
      </c>
      <c r="T94" s="391" t="s">
        <v>39</v>
      </c>
      <c r="U94" s="392" t="s">
        <v>39</v>
      </c>
      <c r="V94" s="214" t="s">
        <v>39</v>
      </c>
      <c r="W94" s="214" t="s">
        <v>39</v>
      </c>
      <c r="X94" s="387" t="s">
        <v>39</v>
      </c>
      <c r="Y94" s="388" t="s">
        <v>39</v>
      </c>
      <c r="Z94" s="389" t="s">
        <v>39</v>
      </c>
      <c r="AA94" s="389" t="s">
        <v>39</v>
      </c>
      <c r="AB94" s="391" t="s">
        <v>39</v>
      </c>
      <c r="AC94" s="392" t="s">
        <v>39</v>
      </c>
      <c r="AD94" s="214" t="s">
        <v>39</v>
      </c>
      <c r="AE94" s="214" t="s">
        <v>39</v>
      </c>
      <c r="AF94" s="214" t="s">
        <v>39</v>
      </c>
      <c r="AG94" s="237" t="s">
        <v>39</v>
      </c>
      <c r="AH94" s="214" t="s">
        <v>39</v>
      </c>
      <c r="AI94" s="214" t="s">
        <v>39</v>
      </c>
      <c r="AJ94" s="391" t="s">
        <v>39</v>
      </c>
      <c r="AK94" s="392" t="s">
        <v>39</v>
      </c>
      <c r="AL94" s="214" t="s">
        <v>39</v>
      </c>
      <c r="AM94" s="214" t="s">
        <v>39</v>
      </c>
      <c r="AN94" s="391" t="s">
        <v>39</v>
      </c>
      <c r="AO94" s="392" t="s">
        <v>39</v>
      </c>
      <c r="AP94" s="214" t="s">
        <v>39</v>
      </c>
      <c r="AQ94" s="214" t="s">
        <v>39</v>
      </c>
      <c r="AR94" s="387" t="s">
        <v>39</v>
      </c>
      <c r="AS94" s="388" t="s">
        <v>39</v>
      </c>
      <c r="AT94" s="389" t="s">
        <v>39</v>
      </c>
      <c r="AU94" s="389" t="s">
        <v>39</v>
      </c>
      <c r="AV94" s="391" t="s">
        <v>39</v>
      </c>
      <c r="AW94" s="392" t="s">
        <v>39</v>
      </c>
      <c r="AX94" s="214" t="s">
        <v>39</v>
      </c>
      <c r="AY94" s="214" t="s">
        <v>39</v>
      </c>
      <c r="AZ94" s="214" t="s">
        <v>39</v>
      </c>
      <c r="BA94" s="237" t="s">
        <v>39</v>
      </c>
      <c r="BB94" s="214" t="s">
        <v>39</v>
      </c>
      <c r="BC94" s="214" t="s">
        <v>39</v>
      </c>
      <c r="BD94" s="391" t="s">
        <v>39</v>
      </c>
      <c r="BE94" s="392" t="s">
        <v>39</v>
      </c>
      <c r="BF94" s="214" t="s">
        <v>39</v>
      </c>
      <c r="BG94" s="214" t="s">
        <v>39</v>
      </c>
      <c r="BH94" s="391" t="s">
        <v>39</v>
      </c>
      <c r="BI94" s="392" t="s">
        <v>39</v>
      </c>
      <c r="BJ94" s="214" t="s">
        <v>39</v>
      </c>
      <c r="BK94" s="214" t="s">
        <v>39</v>
      </c>
      <c r="BL94" s="387" t="s">
        <v>39</v>
      </c>
      <c r="BM94" s="388" t="s">
        <v>39</v>
      </c>
      <c r="BN94" s="389" t="s">
        <v>39</v>
      </c>
      <c r="BO94" s="389" t="s">
        <v>39</v>
      </c>
      <c r="BP94" s="391" t="s">
        <v>39</v>
      </c>
      <c r="BQ94" s="392" t="s">
        <v>39</v>
      </c>
      <c r="BR94" s="214" t="s">
        <v>39</v>
      </c>
      <c r="BS94" s="214" t="s">
        <v>39</v>
      </c>
      <c r="BT94" s="214" t="s">
        <v>39</v>
      </c>
      <c r="BU94" s="237" t="s">
        <v>39</v>
      </c>
      <c r="BV94" s="214" t="s">
        <v>39</v>
      </c>
      <c r="BW94" s="214" t="s">
        <v>39</v>
      </c>
      <c r="BX94" s="391" t="s">
        <v>39</v>
      </c>
      <c r="BY94" s="392" t="s">
        <v>39</v>
      </c>
      <c r="BZ94" s="214" t="s">
        <v>39</v>
      </c>
      <c r="CA94" s="214" t="s">
        <v>39</v>
      </c>
      <c r="CB94" s="391" t="s">
        <v>39</v>
      </c>
      <c r="CC94" s="392" t="s">
        <v>39</v>
      </c>
      <c r="CD94" s="214" t="s">
        <v>39</v>
      </c>
      <c r="CE94" s="214" t="s">
        <v>39</v>
      </c>
      <c r="CF94" s="881" t="s">
        <v>39</v>
      </c>
      <c r="CG94" s="882" t="s">
        <v>39</v>
      </c>
      <c r="CH94" s="882" t="s">
        <v>39</v>
      </c>
      <c r="CI94" s="883" t="s">
        <v>39</v>
      </c>
      <c r="CJ94" s="214" t="s">
        <v>39</v>
      </c>
      <c r="CK94" s="237" t="s">
        <v>39</v>
      </c>
      <c r="CL94" s="214" t="s">
        <v>39</v>
      </c>
      <c r="CM94" s="214" t="s">
        <v>39</v>
      </c>
      <c r="CN94" s="214" t="s">
        <v>39</v>
      </c>
      <c r="CO94" s="237" t="s">
        <v>39</v>
      </c>
      <c r="CP94" s="214" t="s">
        <v>39</v>
      </c>
      <c r="CQ94" s="214" t="s">
        <v>39</v>
      </c>
      <c r="CR94" s="214" t="s">
        <v>39</v>
      </c>
      <c r="CS94" s="237" t="s">
        <v>39</v>
      </c>
      <c r="CT94" s="214" t="s">
        <v>39</v>
      </c>
      <c r="CU94" s="214" t="s">
        <v>39</v>
      </c>
      <c r="CV94" s="214" t="s">
        <v>39</v>
      </c>
      <c r="CW94" s="237" t="s">
        <v>39</v>
      </c>
      <c r="CX94" s="214" t="s">
        <v>39</v>
      </c>
      <c r="CY94" s="870" t="s">
        <v>39</v>
      </c>
      <c r="CZ94" s="881"/>
      <c r="DA94" s="884"/>
      <c r="DB94" s="882"/>
      <c r="DC94" s="883"/>
      <c r="DD94" s="390"/>
      <c r="DE94" s="237"/>
      <c r="DF94" s="391"/>
      <c r="DG94" s="392"/>
      <c r="DH94" s="391"/>
      <c r="DI94" s="885"/>
      <c r="DJ94" s="391"/>
      <c r="DK94" s="392"/>
      <c r="DL94" s="391"/>
      <c r="DM94" s="885"/>
      <c r="DN94" s="391"/>
      <c r="DO94" s="392"/>
      <c r="DP94" s="872"/>
      <c r="DQ94" s="873"/>
      <c r="DR94" s="882"/>
      <c r="DS94" s="886"/>
      <c r="DT94" s="390"/>
      <c r="DU94" s="256"/>
      <c r="DV94" s="424"/>
      <c r="DW94" s="887"/>
      <c r="DX94" s="887"/>
      <c r="DY94" s="887"/>
      <c r="DZ94" s="887"/>
      <c r="EA94" s="877"/>
      <c r="EB94" s="424"/>
      <c r="EC94" s="878"/>
      <c r="ED94" s="424"/>
      <c r="EE94" s="877"/>
      <c r="EF94" s="424"/>
      <c r="EG94" s="888"/>
      <c r="EH94" s="389"/>
      <c r="EI94" s="879"/>
    </row>
    <row r="95" spans="1:139" x14ac:dyDescent="0.25">
      <c r="A95" s="990"/>
      <c r="B95" s="524" t="s">
        <v>75</v>
      </c>
      <c r="C95" s="880"/>
      <c r="D95" s="387" t="s">
        <v>39</v>
      </c>
      <c r="E95" s="388" t="s">
        <v>39</v>
      </c>
      <c r="F95" s="389" t="s">
        <v>39</v>
      </c>
      <c r="G95" s="389" t="s">
        <v>39</v>
      </c>
      <c r="H95" s="391" t="s">
        <v>39</v>
      </c>
      <c r="I95" s="392" t="s">
        <v>39</v>
      </c>
      <c r="J95" s="214" t="s">
        <v>39</v>
      </c>
      <c r="K95" s="214" t="s">
        <v>39</v>
      </c>
      <c r="L95" s="214" t="s">
        <v>39</v>
      </c>
      <c r="M95" s="237" t="s">
        <v>39</v>
      </c>
      <c r="N95" s="214" t="s">
        <v>39</v>
      </c>
      <c r="O95" s="214" t="s">
        <v>39</v>
      </c>
      <c r="P95" s="391" t="s">
        <v>39</v>
      </c>
      <c r="Q95" s="392" t="s">
        <v>39</v>
      </c>
      <c r="R95" s="214" t="s">
        <v>39</v>
      </c>
      <c r="S95" s="214" t="s">
        <v>39</v>
      </c>
      <c r="T95" s="391" t="s">
        <v>39</v>
      </c>
      <c r="U95" s="392" t="s">
        <v>39</v>
      </c>
      <c r="V95" s="214" t="s">
        <v>39</v>
      </c>
      <c r="W95" s="214" t="s">
        <v>39</v>
      </c>
      <c r="X95" s="387" t="s">
        <v>39</v>
      </c>
      <c r="Y95" s="388" t="s">
        <v>39</v>
      </c>
      <c r="Z95" s="389" t="s">
        <v>39</v>
      </c>
      <c r="AA95" s="389" t="s">
        <v>39</v>
      </c>
      <c r="AB95" s="391" t="s">
        <v>39</v>
      </c>
      <c r="AC95" s="392" t="s">
        <v>39</v>
      </c>
      <c r="AD95" s="214" t="s">
        <v>39</v>
      </c>
      <c r="AE95" s="214" t="s">
        <v>39</v>
      </c>
      <c r="AF95" s="214" t="s">
        <v>39</v>
      </c>
      <c r="AG95" s="237" t="s">
        <v>39</v>
      </c>
      <c r="AH95" s="214" t="s">
        <v>39</v>
      </c>
      <c r="AI95" s="214" t="s">
        <v>39</v>
      </c>
      <c r="AJ95" s="391" t="s">
        <v>39</v>
      </c>
      <c r="AK95" s="392" t="s">
        <v>39</v>
      </c>
      <c r="AL95" s="214" t="s">
        <v>39</v>
      </c>
      <c r="AM95" s="214" t="s">
        <v>39</v>
      </c>
      <c r="AN95" s="391" t="s">
        <v>39</v>
      </c>
      <c r="AO95" s="392" t="s">
        <v>39</v>
      </c>
      <c r="AP95" s="214" t="s">
        <v>39</v>
      </c>
      <c r="AQ95" s="214" t="s">
        <v>39</v>
      </c>
      <c r="AR95" s="387" t="s">
        <v>39</v>
      </c>
      <c r="AS95" s="388" t="s">
        <v>39</v>
      </c>
      <c r="AT95" s="389" t="s">
        <v>39</v>
      </c>
      <c r="AU95" s="389" t="s">
        <v>39</v>
      </c>
      <c r="AV95" s="391" t="s">
        <v>39</v>
      </c>
      <c r="AW95" s="392" t="s">
        <v>39</v>
      </c>
      <c r="AX95" s="214" t="s">
        <v>39</v>
      </c>
      <c r="AY95" s="214" t="s">
        <v>39</v>
      </c>
      <c r="AZ95" s="214" t="s">
        <v>39</v>
      </c>
      <c r="BA95" s="237" t="s">
        <v>39</v>
      </c>
      <c r="BB95" s="214" t="s">
        <v>39</v>
      </c>
      <c r="BC95" s="214" t="s">
        <v>39</v>
      </c>
      <c r="BD95" s="391" t="s">
        <v>39</v>
      </c>
      <c r="BE95" s="392" t="s">
        <v>39</v>
      </c>
      <c r="BF95" s="214" t="s">
        <v>39</v>
      </c>
      <c r="BG95" s="214" t="s">
        <v>39</v>
      </c>
      <c r="BH95" s="391" t="s">
        <v>39</v>
      </c>
      <c r="BI95" s="392" t="s">
        <v>39</v>
      </c>
      <c r="BJ95" s="214" t="s">
        <v>39</v>
      </c>
      <c r="BK95" s="214" t="s">
        <v>39</v>
      </c>
      <c r="BL95" s="387" t="s">
        <v>39</v>
      </c>
      <c r="BM95" s="388" t="s">
        <v>39</v>
      </c>
      <c r="BN95" s="389" t="s">
        <v>39</v>
      </c>
      <c r="BO95" s="389" t="s">
        <v>39</v>
      </c>
      <c r="BP95" s="391" t="s">
        <v>39</v>
      </c>
      <c r="BQ95" s="392" t="s">
        <v>39</v>
      </c>
      <c r="BR95" s="214" t="s">
        <v>39</v>
      </c>
      <c r="BS95" s="214" t="s">
        <v>39</v>
      </c>
      <c r="BT95" s="214" t="s">
        <v>39</v>
      </c>
      <c r="BU95" s="237" t="s">
        <v>39</v>
      </c>
      <c r="BV95" s="214" t="s">
        <v>39</v>
      </c>
      <c r="BW95" s="214" t="s">
        <v>39</v>
      </c>
      <c r="BX95" s="391" t="s">
        <v>39</v>
      </c>
      <c r="BY95" s="392" t="s">
        <v>39</v>
      </c>
      <c r="BZ95" s="214" t="s">
        <v>39</v>
      </c>
      <c r="CA95" s="214" t="s">
        <v>39</v>
      </c>
      <c r="CB95" s="391" t="s">
        <v>39</v>
      </c>
      <c r="CC95" s="392" t="s">
        <v>39</v>
      </c>
      <c r="CD95" s="214" t="s">
        <v>39</v>
      </c>
      <c r="CE95" s="214" t="s">
        <v>39</v>
      </c>
      <c r="CF95" s="881" t="s">
        <v>39</v>
      </c>
      <c r="CG95" s="882" t="s">
        <v>39</v>
      </c>
      <c r="CH95" s="882" t="s">
        <v>39</v>
      </c>
      <c r="CI95" s="883" t="s">
        <v>39</v>
      </c>
      <c r="CJ95" s="214" t="s">
        <v>39</v>
      </c>
      <c r="CK95" s="237" t="s">
        <v>39</v>
      </c>
      <c r="CL95" s="214" t="s">
        <v>39</v>
      </c>
      <c r="CM95" s="214" t="s">
        <v>39</v>
      </c>
      <c r="CN95" s="214" t="s">
        <v>39</v>
      </c>
      <c r="CO95" s="237" t="s">
        <v>39</v>
      </c>
      <c r="CP95" s="214" t="s">
        <v>39</v>
      </c>
      <c r="CQ95" s="214" t="s">
        <v>39</v>
      </c>
      <c r="CR95" s="214" t="s">
        <v>39</v>
      </c>
      <c r="CS95" s="237" t="s">
        <v>39</v>
      </c>
      <c r="CT95" s="214" t="s">
        <v>39</v>
      </c>
      <c r="CU95" s="214" t="s">
        <v>39</v>
      </c>
      <c r="CV95" s="214" t="s">
        <v>39</v>
      </c>
      <c r="CW95" s="237" t="s">
        <v>39</v>
      </c>
      <c r="CX95" s="214" t="s">
        <v>39</v>
      </c>
      <c r="CY95" s="870" t="s">
        <v>39</v>
      </c>
      <c r="CZ95" s="881"/>
      <c r="DA95" s="884"/>
      <c r="DB95" s="882"/>
      <c r="DC95" s="883"/>
      <c r="DD95" s="390"/>
      <c r="DE95" s="237"/>
      <c r="DF95" s="391"/>
      <c r="DG95" s="392"/>
      <c r="DH95" s="391"/>
      <c r="DI95" s="885"/>
      <c r="DJ95" s="391"/>
      <c r="DK95" s="392"/>
      <c r="DL95" s="391"/>
      <c r="DM95" s="885"/>
      <c r="DN95" s="391"/>
      <c r="DO95" s="392"/>
      <c r="DP95" s="872"/>
      <c r="DQ95" s="873"/>
      <c r="DR95" s="882"/>
      <c r="DS95" s="886"/>
      <c r="DT95" s="390"/>
      <c r="DU95" s="256"/>
      <c r="DV95" s="424"/>
      <c r="DW95" s="887"/>
      <c r="DX95" s="214"/>
      <c r="DY95" s="889"/>
      <c r="DZ95" s="214"/>
      <c r="EA95" s="877"/>
      <c r="EB95" s="424"/>
      <c r="EC95" s="878"/>
      <c r="ED95" s="424"/>
      <c r="EE95" s="877"/>
      <c r="EF95" s="424"/>
      <c r="EG95" s="888"/>
      <c r="EH95" s="389"/>
      <c r="EI95" s="879"/>
    </row>
    <row r="96" spans="1:139" x14ac:dyDescent="0.25">
      <c r="A96" s="990"/>
      <c r="B96" s="890" t="s">
        <v>76</v>
      </c>
      <c r="C96" s="891"/>
      <c r="D96" s="393" t="s">
        <v>39</v>
      </c>
      <c r="E96" s="394" t="s">
        <v>39</v>
      </c>
      <c r="F96" s="395" t="s">
        <v>39</v>
      </c>
      <c r="G96" s="396" t="s">
        <v>39</v>
      </c>
      <c r="H96" s="397" t="s">
        <v>39</v>
      </c>
      <c r="I96" s="365" t="s">
        <v>39</v>
      </c>
      <c r="J96" s="398" t="s">
        <v>39</v>
      </c>
      <c r="K96" s="398" t="s">
        <v>39</v>
      </c>
      <c r="L96" s="398" t="s">
        <v>39</v>
      </c>
      <c r="M96" s="365" t="s">
        <v>39</v>
      </c>
      <c r="N96" s="398" t="s">
        <v>39</v>
      </c>
      <c r="O96" s="398" t="s">
        <v>39</v>
      </c>
      <c r="P96" s="397" t="s">
        <v>39</v>
      </c>
      <c r="Q96" s="365" t="s">
        <v>39</v>
      </c>
      <c r="R96" s="398" t="s">
        <v>39</v>
      </c>
      <c r="S96" s="398" t="s">
        <v>39</v>
      </c>
      <c r="T96" s="397" t="s">
        <v>39</v>
      </c>
      <c r="U96" s="365" t="s">
        <v>39</v>
      </c>
      <c r="V96" s="398" t="s">
        <v>39</v>
      </c>
      <c r="W96" s="398" t="s">
        <v>39</v>
      </c>
      <c r="X96" s="393" t="s">
        <v>39</v>
      </c>
      <c r="Y96" s="394" t="s">
        <v>39</v>
      </c>
      <c r="Z96" s="395" t="s">
        <v>39</v>
      </c>
      <c r="AA96" s="396" t="s">
        <v>39</v>
      </c>
      <c r="AB96" s="397" t="s">
        <v>39</v>
      </c>
      <c r="AC96" s="365" t="s">
        <v>39</v>
      </c>
      <c r="AD96" s="398" t="s">
        <v>39</v>
      </c>
      <c r="AE96" s="398" t="s">
        <v>39</v>
      </c>
      <c r="AF96" s="398" t="s">
        <v>39</v>
      </c>
      <c r="AG96" s="365" t="s">
        <v>39</v>
      </c>
      <c r="AH96" s="398" t="s">
        <v>39</v>
      </c>
      <c r="AI96" s="398" t="s">
        <v>39</v>
      </c>
      <c r="AJ96" s="397" t="s">
        <v>39</v>
      </c>
      <c r="AK96" s="365" t="s">
        <v>39</v>
      </c>
      <c r="AL96" s="398" t="s">
        <v>39</v>
      </c>
      <c r="AM96" s="398" t="s">
        <v>39</v>
      </c>
      <c r="AN96" s="397" t="s">
        <v>39</v>
      </c>
      <c r="AO96" s="365" t="s">
        <v>39</v>
      </c>
      <c r="AP96" s="398" t="s">
        <v>39</v>
      </c>
      <c r="AQ96" s="398" t="s">
        <v>39</v>
      </c>
      <c r="AR96" s="393" t="s">
        <v>39</v>
      </c>
      <c r="AS96" s="394" t="s">
        <v>39</v>
      </c>
      <c r="AT96" s="395" t="s">
        <v>39</v>
      </c>
      <c r="AU96" s="396" t="s">
        <v>39</v>
      </c>
      <c r="AV96" s="397" t="s">
        <v>39</v>
      </c>
      <c r="AW96" s="365" t="s">
        <v>39</v>
      </c>
      <c r="AX96" s="398" t="s">
        <v>39</v>
      </c>
      <c r="AY96" s="398" t="s">
        <v>39</v>
      </c>
      <c r="AZ96" s="398" t="s">
        <v>39</v>
      </c>
      <c r="BA96" s="365" t="s">
        <v>39</v>
      </c>
      <c r="BB96" s="398" t="s">
        <v>39</v>
      </c>
      <c r="BC96" s="398" t="s">
        <v>39</v>
      </c>
      <c r="BD96" s="397" t="s">
        <v>39</v>
      </c>
      <c r="BE96" s="365" t="s">
        <v>39</v>
      </c>
      <c r="BF96" s="398" t="s">
        <v>39</v>
      </c>
      <c r="BG96" s="398" t="s">
        <v>39</v>
      </c>
      <c r="BH96" s="397" t="s">
        <v>39</v>
      </c>
      <c r="BI96" s="365" t="s">
        <v>39</v>
      </c>
      <c r="BJ96" s="398" t="s">
        <v>39</v>
      </c>
      <c r="BK96" s="398" t="s">
        <v>39</v>
      </c>
      <c r="BL96" s="393" t="s">
        <v>39</v>
      </c>
      <c r="BM96" s="394" t="s">
        <v>39</v>
      </c>
      <c r="BN96" s="395" t="s">
        <v>39</v>
      </c>
      <c r="BO96" s="396" t="s">
        <v>39</v>
      </c>
      <c r="BP96" s="397" t="s">
        <v>39</v>
      </c>
      <c r="BQ96" s="365" t="s">
        <v>39</v>
      </c>
      <c r="BR96" s="398" t="s">
        <v>39</v>
      </c>
      <c r="BS96" s="398" t="s">
        <v>39</v>
      </c>
      <c r="BT96" s="398" t="s">
        <v>39</v>
      </c>
      <c r="BU96" s="365" t="s">
        <v>39</v>
      </c>
      <c r="BV96" s="398" t="s">
        <v>39</v>
      </c>
      <c r="BW96" s="398" t="s">
        <v>39</v>
      </c>
      <c r="BX96" s="397" t="s">
        <v>39</v>
      </c>
      <c r="BY96" s="365" t="s">
        <v>39</v>
      </c>
      <c r="BZ96" s="398" t="s">
        <v>39</v>
      </c>
      <c r="CA96" s="398" t="s">
        <v>39</v>
      </c>
      <c r="CB96" s="397" t="s">
        <v>39</v>
      </c>
      <c r="CC96" s="365" t="s">
        <v>39</v>
      </c>
      <c r="CD96" s="398" t="s">
        <v>39</v>
      </c>
      <c r="CE96" s="398" t="s">
        <v>39</v>
      </c>
      <c r="CF96" s="393" t="s">
        <v>39</v>
      </c>
      <c r="CG96" s="395" t="s">
        <v>39</v>
      </c>
      <c r="CH96" s="395" t="s">
        <v>39</v>
      </c>
      <c r="CI96" s="396" t="s">
        <v>39</v>
      </c>
      <c r="CJ96" s="398" t="s">
        <v>39</v>
      </c>
      <c r="CK96" s="365" t="s">
        <v>39</v>
      </c>
      <c r="CL96" s="398" t="s">
        <v>39</v>
      </c>
      <c r="CM96" s="398" t="s">
        <v>39</v>
      </c>
      <c r="CN96" s="398" t="s">
        <v>39</v>
      </c>
      <c r="CO96" s="365" t="s">
        <v>39</v>
      </c>
      <c r="CP96" s="398" t="s">
        <v>39</v>
      </c>
      <c r="CQ96" s="398" t="s">
        <v>39</v>
      </c>
      <c r="CR96" s="398" t="s">
        <v>39</v>
      </c>
      <c r="CS96" s="365" t="s">
        <v>39</v>
      </c>
      <c r="CT96" s="398" t="s">
        <v>39</v>
      </c>
      <c r="CU96" s="398" t="s">
        <v>39</v>
      </c>
      <c r="CV96" s="398" t="s">
        <v>39</v>
      </c>
      <c r="CW96" s="365" t="s">
        <v>39</v>
      </c>
      <c r="CX96" s="398" t="s">
        <v>39</v>
      </c>
      <c r="CY96" s="892" t="s">
        <v>39</v>
      </c>
      <c r="CZ96" s="393"/>
      <c r="DA96" s="806"/>
      <c r="DB96" s="395"/>
      <c r="DC96" s="396"/>
      <c r="DD96" s="397"/>
      <c r="DE96" s="365"/>
      <c r="DF96" s="397"/>
      <c r="DG96" s="365"/>
      <c r="DH96" s="397"/>
      <c r="DI96" s="398"/>
      <c r="DJ96" s="397"/>
      <c r="DK96" s="365"/>
      <c r="DL96" s="397"/>
      <c r="DM96" s="398"/>
      <c r="DN96" s="397"/>
      <c r="DO96" s="365"/>
      <c r="DP96" s="893"/>
      <c r="DQ96" s="894"/>
      <c r="DR96" s="395"/>
      <c r="DS96" s="895"/>
      <c r="DT96" s="397"/>
      <c r="DU96" s="396"/>
      <c r="DV96" s="771"/>
      <c r="DW96" s="805"/>
      <c r="DX96" s="398"/>
      <c r="DY96" s="896"/>
      <c r="DZ96" s="771"/>
      <c r="EA96" s="772"/>
      <c r="EB96" s="771"/>
      <c r="EC96" s="896"/>
      <c r="ED96" s="771"/>
      <c r="EE96" s="772"/>
      <c r="EF96" s="771"/>
      <c r="EG96" s="396"/>
      <c r="EH96" s="893"/>
      <c r="EI96" s="897"/>
    </row>
    <row r="97" spans="1:139" ht="26.25" thickBot="1" x14ac:dyDescent="0.3">
      <c r="A97" s="110"/>
      <c r="B97" s="111" t="s">
        <v>77</v>
      </c>
      <c r="C97" s="898"/>
      <c r="D97" s="399" t="s">
        <v>39</v>
      </c>
      <c r="E97" s="112" t="s">
        <v>39</v>
      </c>
      <c r="F97" s="112" t="s">
        <v>39</v>
      </c>
      <c r="G97" s="113" t="s">
        <v>39</v>
      </c>
      <c r="H97" s="114">
        <v>241423.49837705301</v>
      </c>
      <c r="I97" s="115"/>
      <c r="J97" s="116">
        <v>157998.74727272731</v>
      </c>
      <c r="K97" s="123"/>
      <c r="L97" s="118">
        <v>83424.751104325696</v>
      </c>
      <c r="M97" s="115"/>
      <c r="N97" s="899">
        <v>156134.6563636364</v>
      </c>
      <c r="O97" s="900"/>
      <c r="P97" s="120">
        <v>83243.664513463737</v>
      </c>
      <c r="Q97" s="901"/>
      <c r="R97" s="902">
        <v>1864.090909090909</v>
      </c>
      <c r="S97" s="120"/>
      <c r="T97" s="120">
        <v>181.08659086195874</v>
      </c>
      <c r="U97" s="124"/>
      <c r="V97" s="121" t="s">
        <v>39</v>
      </c>
      <c r="W97" s="122" t="s">
        <v>39</v>
      </c>
      <c r="X97" s="399" t="s">
        <v>39</v>
      </c>
      <c r="Y97" s="112" t="s">
        <v>39</v>
      </c>
      <c r="Z97" s="112" t="s">
        <v>39</v>
      </c>
      <c r="AA97" s="113" t="s">
        <v>39</v>
      </c>
      <c r="AB97" s="114">
        <v>337370.16450903006</v>
      </c>
      <c r="AC97" s="115"/>
      <c r="AD97" s="116">
        <v>202269.46727272731</v>
      </c>
      <c r="AE97" s="123"/>
      <c r="AF97" s="118">
        <v>135100.69723630272</v>
      </c>
      <c r="AG97" s="115"/>
      <c r="AH97" s="899">
        <v>200405.3763636364</v>
      </c>
      <c r="AI97" s="900"/>
      <c r="AJ97" s="120">
        <v>133300.92666536989</v>
      </c>
      <c r="AK97" s="901"/>
      <c r="AL97" s="902">
        <v>1864.090909090909</v>
      </c>
      <c r="AM97" s="120"/>
      <c r="AN97" s="120">
        <v>1799.7705709328384</v>
      </c>
      <c r="AO97" s="124"/>
      <c r="AP97" s="121" t="s">
        <v>39</v>
      </c>
      <c r="AQ97" s="122" t="s">
        <v>39</v>
      </c>
      <c r="AR97" s="399" t="s">
        <v>39</v>
      </c>
      <c r="AS97" s="112" t="s">
        <v>39</v>
      </c>
      <c r="AT97" s="112" t="s">
        <v>39</v>
      </c>
      <c r="AU97" s="113" t="s">
        <v>39</v>
      </c>
      <c r="AV97" s="114">
        <v>358886.99407561647</v>
      </c>
      <c r="AW97" s="115"/>
      <c r="AX97" s="116">
        <v>202269.46727272731</v>
      </c>
      <c r="AY97" s="123"/>
      <c r="AZ97" s="118">
        <v>156617.52680288916</v>
      </c>
      <c r="BA97" s="115"/>
      <c r="BB97" s="899">
        <v>200405.3763636364</v>
      </c>
      <c r="BC97" s="900"/>
      <c r="BD97" s="120">
        <v>154964.4678570113</v>
      </c>
      <c r="BE97" s="901"/>
      <c r="BF97" s="902">
        <v>1864.090909090909</v>
      </c>
      <c r="BG97" s="120"/>
      <c r="BH97" s="120">
        <v>1653.0589458778679</v>
      </c>
      <c r="BI97" s="124"/>
      <c r="BJ97" s="121" t="s">
        <v>39</v>
      </c>
      <c r="BK97" s="122" t="s">
        <v>39</v>
      </c>
      <c r="BL97" s="399" t="s">
        <v>39</v>
      </c>
      <c r="BM97" s="112" t="s">
        <v>39</v>
      </c>
      <c r="BN97" s="112" t="s">
        <v>39</v>
      </c>
      <c r="BO97" s="113" t="s">
        <v>39</v>
      </c>
      <c r="BP97" s="114">
        <v>381590.64199242939</v>
      </c>
      <c r="BQ97" s="115"/>
      <c r="BR97" s="116">
        <v>202269.46727272731</v>
      </c>
      <c r="BS97" s="123"/>
      <c r="BT97" s="118">
        <v>179321.17471970204</v>
      </c>
      <c r="BU97" s="115"/>
      <c r="BV97" s="899">
        <v>200405.3763636364</v>
      </c>
      <c r="BW97" s="900"/>
      <c r="BX97" s="120">
        <v>176898.78440256766</v>
      </c>
      <c r="BY97" s="901"/>
      <c r="BZ97" s="902">
        <v>1864.090909090909</v>
      </c>
      <c r="CA97" s="120"/>
      <c r="CB97" s="120">
        <v>2422.3903171343818</v>
      </c>
      <c r="CC97" s="124"/>
      <c r="CD97" s="121" t="s">
        <v>39</v>
      </c>
      <c r="CE97" s="122" t="s">
        <v>39</v>
      </c>
      <c r="CF97" s="903" t="s">
        <v>39</v>
      </c>
      <c r="CG97" s="125" t="s">
        <v>39</v>
      </c>
      <c r="CH97" s="125" t="s">
        <v>39</v>
      </c>
      <c r="CI97" s="126" t="s">
        <v>39</v>
      </c>
      <c r="CJ97" s="118">
        <f t="shared" ref="CJ97:CV98" si="16">BP97+AV97+AB97+H97</f>
        <v>1319271.298954129</v>
      </c>
      <c r="CK97" s="224">
        <f t="shared" si="16"/>
        <v>0</v>
      </c>
      <c r="CL97" s="114">
        <f t="shared" si="16"/>
        <v>764807.14909090928</v>
      </c>
      <c r="CM97" s="225">
        <f t="shared" si="16"/>
        <v>0</v>
      </c>
      <c r="CN97" s="118">
        <f t="shared" si="16"/>
        <v>554464.14986321959</v>
      </c>
      <c r="CO97" s="224">
        <f t="shared" si="16"/>
        <v>0</v>
      </c>
      <c r="CP97" s="114">
        <f t="shared" si="16"/>
        <v>757350.78545454552</v>
      </c>
      <c r="CQ97" s="118">
        <f t="shared" si="16"/>
        <v>0</v>
      </c>
      <c r="CR97" s="114">
        <f t="shared" si="16"/>
        <v>548407.84343841253</v>
      </c>
      <c r="CS97" s="114">
        <f t="shared" si="16"/>
        <v>0</v>
      </c>
      <c r="CT97" s="114">
        <f t="shared" si="16"/>
        <v>7456.363636363636</v>
      </c>
      <c r="CU97" s="114">
        <f t="shared" si="16"/>
        <v>0</v>
      </c>
      <c r="CV97" s="114">
        <f t="shared" si="16"/>
        <v>6056.3064248070468</v>
      </c>
      <c r="CW97" s="224"/>
      <c r="CX97" s="121" t="s">
        <v>39</v>
      </c>
      <c r="CY97" s="127" t="s">
        <v>39</v>
      </c>
      <c r="CZ97" s="203"/>
      <c r="DA97" s="204"/>
      <c r="DB97" s="204"/>
      <c r="DC97" s="115"/>
      <c r="DD97" s="121"/>
      <c r="DE97" s="117"/>
      <c r="DF97" s="120"/>
      <c r="DG97" s="124"/>
      <c r="DH97" s="116"/>
      <c r="DI97" s="123"/>
      <c r="DJ97" s="120"/>
      <c r="DK97" s="124"/>
      <c r="DL97" s="116"/>
      <c r="DM97" s="123"/>
      <c r="DN97" s="120"/>
      <c r="DO97" s="124"/>
      <c r="DP97" s="121"/>
      <c r="DQ97" s="122"/>
      <c r="DR97" s="128"/>
      <c r="DS97" s="129"/>
      <c r="DT97" s="904"/>
      <c r="DU97" s="198"/>
      <c r="DV97" s="130"/>
      <c r="DW97" s="187"/>
      <c r="DX97" s="39"/>
      <c r="DY97" s="190"/>
      <c r="DZ97" s="130"/>
      <c r="EA97" s="199"/>
      <c r="EB97" s="119"/>
      <c r="EC97" s="192"/>
      <c r="ED97" s="130"/>
      <c r="EE97" s="198"/>
      <c r="EF97" s="130"/>
      <c r="EG97" s="131"/>
      <c r="EH97" s="132"/>
      <c r="EI97" s="195"/>
    </row>
    <row r="98" spans="1:139" ht="27" thickTop="1" thickBot="1" x14ac:dyDescent="0.3">
      <c r="A98" s="905"/>
      <c r="B98" s="133" t="s">
        <v>78</v>
      </c>
      <c r="C98" s="402"/>
      <c r="D98" s="400"/>
      <c r="E98" s="401"/>
      <c r="F98" s="402"/>
      <c r="G98" s="403"/>
      <c r="H98" s="134">
        <f>J98+L98</f>
        <v>3535375</v>
      </c>
      <c r="I98" s="135"/>
      <c r="J98" s="134">
        <f>N98+R98</f>
        <v>2359184.9762042337</v>
      </c>
      <c r="K98" s="137"/>
      <c r="L98" s="137">
        <f>P98+T98</f>
        <v>1176190.0237957661</v>
      </c>
      <c r="M98" s="135"/>
      <c r="N98" s="134">
        <f>N97+N91+N90</f>
        <v>2171994.5389618096</v>
      </c>
      <c r="O98" s="137"/>
      <c r="P98" s="134">
        <f>P97+P91+P90</f>
        <v>1158005.4610381904</v>
      </c>
      <c r="Q98" s="135"/>
      <c r="R98" s="134">
        <f>R97+R91+R90</f>
        <v>187190.43724242426</v>
      </c>
      <c r="S98" s="137"/>
      <c r="T98" s="134">
        <f>T97+T91+T90</f>
        <v>18184.562757575739</v>
      </c>
      <c r="U98" s="134">
        <f>U97+U91+U90</f>
        <v>0</v>
      </c>
      <c r="V98" s="139"/>
      <c r="W98" s="140"/>
      <c r="X98" s="400"/>
      <c r="Y98" s="401"/>
      <c r="Z98" s="402"/>
      <c r="AA98" s="403"/>
      <c r="AB98" s="134">
        <f>AD98+AF98</f>
        <v>3668340</v>
      </c>
      <c r="AC98" s="135"/>
      <c r="AD98" s="134">
        <f>AH98+AL98</f>
        <v>2199023.0577351637</v>
      </c>
      <c r="AE98" s="137"/>
      <c r="AF98" s="137">
        <f>AJ98+AN98</f>
        <v>1469316.9422648363</v>
      </c>
      <c r="AG98" s="135"/>
      <c r="AH98" s="134">
        <f>AH97+AH91+AH90</f>
        <v>2176972.6334927394</v>
      </c>
      <c r="AI98" s="137"/>
      <c r="AJ98" s="134">
        <f>AJ97+AJ91+AJ90</f>
        <v>1448027.3665072606</v>
      </c>
      <c r="AK98" s="135"/>
      <c r="AL98" s="134">
        <f>AL97+AL91+AL90</f>
        <v>22050.42424242424</v>
      </c>
      <c r="AM98" s="137"/>
      <c r="AN98" s="134">
        <f>AN97+AN91+AN90</f>
        <v>21289.575757575763</v>
      </c>
      <c r="AO98" s="134">
        <f>AO97+AO91+AO90</f>
        <v>0</v>
      </c>
      <c r="AP98" s="139"/>
      <c r="AQ98" s="140"/>
      <c r="AR98" s="400"/>
      <c r="AS98" s="401"/>
      <c r="AT98" s="402"/>
      <c r="AU98" s="403"/>
      <c r="AV98" s="134">
        <f>AX98+AZ98</f>
        <v>3667580</v>
      </c>
      <c r="AW98" s="135"/>
      <c r="AX98" s="134">
        <f>BB98+BF98</f>
        <v>2066328.3753126443</v>
      </c>
      <c r="AY98" s="137"/>
      <c r="AZ98" s="137">
        <f>BD98+BH98</f>
        <v>1601251.6246873557</v>
      </c>
      <c r="BA98" s="135"/>
      <c r="BB98" s="134">
        <f>BB97+BB91+BB90</f>
        <v>2035916.95107022</v>
      </c>
      <c r="BC98" s="137"/>
      <c r="BD98" s="134">
        <f>BD97+BD91+BD90</f>
        <v>1574283.04892978</v>
      </c>
      <c r="BE98" s="135"/>
      <c r="BF98" s="134">
        <f>BF97+BF91+BF90</f>
        <v>30411.42424242424</v>
      </c>
      <c r="BG98" s="137"/>
      <c r="BH98" s="134">
        <f>BH97+BH91+BH90</f>
        <v>26968.575757575763</v>
      </c>
      <c r="BI98" s="134">
        <f>BI97+BI91+BI90</f>
        <v>0</v>
      </c>
      <c r="BJ98" s="139"/>
      <c r="BK98" s="140"/>
      <c r="BL98" s="400"/>
      <c r="BM98" s="401"/>
      <c r="BN98" s="402"/>
      <c r="BO98" s="403"/>
      <c r="BP98" s="134">
        <f>BR98+BT98</f>
        <v>4215705</v>
      </c>
      <c r="BQ98" s="135"/>
      <c r="BR98" s="134">
        <f>BV98+BZ98</f>
        <v>2234293.1698816884</v>
      </c>
      <c r="BS98" s="137"/>
      <c r="BT98" s="137">
        <f>BX98+CB98</f>
        <v>1981411.8301183116</v>
      </c>
      <c r="BU98" s="135"/>
      <c r="BV98" s="134">
        <f>BV97+BV91+BV90</f>
        <v>2212242.7456392641</v>
      </c>
      <c r="BW98" s="137"/>
      <c r="BX98" s="134">
        <f>BX97+BX91+BX90</f>
        <v>1952757.2543607359</v>
      </c>
      <c r="BY98" s="135"/>
      <c r="BZ98" s="134">
        <f>BZ97+BZ91+BZ90</f>
        <v>22050.42424242424</v>
      </c>
      <c r="CA98" s="137"/>
      <c r="CB98" s="134">
        <f>CB97+CB91+CB90</f>
        <v>28654.57575757576</v>
      </c>
      <c r="CC98" s="134">
        <f>CC97+CC91+CC90</f>
        <v>0</v>
      </c>
      <c r="CD98" s="139"/>
      <c r="CE98" s="140"/>
      <c r="CF98" s="906"/>
      <c r="CG98" s="141"/>
      <c r="CH98" s="141"/>
      <c r="CI98" s="142"/>
      <c r="CJ98" s="226">
        <f t="shared" si="16"/>
        <v>15087000</v>
      </c>
      <c r="CK98" s="227">
        <f t="shared" si="16"/>
        <v>0</v>
      </c>
      <c r="CL98" s="228">
        <f t="shared" si="16"/>
        <v>8858829.5791337304</v>
      </c>
      <c r="CM98" s="229">
        <f t="shared" si="16"/>
        <v>0</v>
      </c>
      <c r="CN98" s="226">
        <f t="shared" si="16"/>
        <v>6228170.4208662696</v>
      </c>
      <c r="CO98" s="227">
        <f t="shared" si="16"/>
        <v>0</v>
      </c>
      <c r="CP98" s="228">
        <f t="shared" si="16"/>
        <v>8597126.8691640329</v>
      </c>
      <c r="CQ98" s="226">
        <f t="shared" si="16"/>
        <v>0</v>
      </c>
      <c r="CR98" s="228">
        <f t="shared" si="16"/>
        <v>6133073.1308359671</v>
      </c>
      <c r="CS98" s="228">
        <f t="shared" si="16"/>
        <v>0</v>
      </c>
      <c r="CT98" s="228">
        <f t="shared" si="16"/>
        <v>261702.709969697</v>
      </c>
      <c r="CU98" s="228">
        <f t="shared" si="16"/>
        <v>0</v>
      </c>
      <c r="CV98" s="228">
        <f t="shared" si="16"/>
        <v>95097.290030303018</v>
      </c>
      <c r="CW98" s="227"/>
      <c r="CX98" s="134"/>
      <c r="CY98" s="140"/>
      <c r="CZ98" s="1044"/>
      <c r="DA98" s="1045"/>
      <c r="DB98" s="1045"/>
      <c r="DC98" s="1046"/>
      <c r="DD98" s="134"/>
      <c r="DE98" s="136"/>
      <c r="DF98" s="137"/>
      <c r="DG98" s="135"/>
      <c r="DH98" s="134"/>
      <c r="DI98" s="137"/>
      <c r="DJ98" s="137"/>
      <c r="DK98" s="135"/>
      <c r="DL98" s="134"/>
      <c r="DM98" s="137"/>
      <c r="DN98" s="137"/>
      <c r="DO98" s="137"/>
      <c r="DP98" s="207"/>
      <c r="DQ98" s="138"/>
      <c r="DR98" s="143"/>
      <c r="DS98" s="144"/>
      <c r="DT98" s="134"/>
      <c r="DU98" s="193"/>
      <c r="DV98" s="136"/>
      <c r="DW98" s="188"/>
      <c r="DX98" s="146"/>
      <c r="DY98" s="191"/>
      <c r="DZ98" s="136"/>
      <c r="EA98" s="193"/>
      <c r="EB98" s="136"/>
      <c r="EC98" s="193"/>
      <c r="ED98" s="136"/>
      <c r="EE98" s="193"/>
      <c r="EF98" s="136"/>
      <c r="EG98" s="145"/>
      <c r="EH98" s="147"/>
      <c r="EI98" s="196"/>
    </row>
    <row r="99" spans="1:139" ht="15.75" thickBot="1" x14ac:dyDescent="0.3">
      <c r="A99" s="907"/>
      <c r="B99" s="148"/>
      <c r="C99" s="405"/>
      <c r="D99" s="404"/>
      <c r="E99" s="404"/>
      <c r="F99" s="405"/>
      <c r="G99" s="405"/>
      <c r="H99" s="149"/>
      <c r="I99" s="149"/>
      <c r="J99" s="406"/>
      <c r="K99" s="149"/>
      <c r="L99" s="149"/>
      <c r="M99" s="149"/>
      <c r="N99" s="149"/>
      <c r="O99" s="150"/>
      <c r="P99" s="149"/>
      <c r="Q99" s="149"/>
      <c r="R99" s="149"/>
      <c r="S99" s="149"/>
      <c r="T99" s="149"/>
      <c r="U99" s="149"/>
      <c r="V99" s="908"/>
      <c r="W99" s="908"/>
      <c r="X99" s="404"/>
      <c r="Y99" s="404"/>
      <c r="Z99" s="405"/>
      <c r="AA99" s="405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908"/>
      <c r="AQ99" s="909"/>
      <c r="AR99" s="404"/>
      <c r="AS99" s="404"/>
      <c r="AT99" s="405"/>
      <c r="AU99" s="405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908"/>
      <c r="BK99" s="908"/>
      <c r="BL99" s="404"/>
      <c r="BM99" s="404"/>
      <c r="BN99" s="405"/>
      <c r="BO99" s="405"/>
      <c r="BP99" s="149"/>
      <c r="BQ99" s="149"/>
      <c r="BR99" s="149"/>
      <c r="BS99" s="149"/>
      <c r="BT99" s="149"/>
      <c r="BU99" s="149"/>
      <c r="BV99" s="149"/>
      <c r="BW99" s="149"/>
      <c r="BX99" s="149"/>
      <c r="BY99" s="149"/>
      <c r="BZ99" s="149"/>
      <c r="CA99" s="149"/>
      <c r="CB99" s="149"/>
      <c r="CC99" s="149"/>
      <c r="CD99" s="908"/>
      <c r="CE99" s="908"/>
      <c r="CF99" s="910"/>
      <c r="CG99" s="149"/>
      <c r="CH99" s="149"/>
      <c r="CI99" s="149"/>
      <c r="CJ99" s="149"/>
      <c r="CK99" s="149"/>
      <c r="CL99" s="149"/>
      <c r="CM99" s="149"/>
      <c r="CN99" s="149"/>
      <c r="CO99" s="149"/>
      <c r="CP99" s="149"/>
      <c r="CQ99" s="405"/>
      <c r="CR99" s="149"/>
      <c r="CS99" s="149"/>
      <c r="CT99" s="149"/>
      <c r="CU99" s="405"/>
      <c r="CV99" s="149"/>
      <c r="CW99" s="149"/>
      <c r="CX99" s="908"/>
      <c r="CY99" s="908"/>
      <c r="CZ99" s="911"/>
      <c r="DA99" s="404"/>
      <c r="DB99" s="912"/>
      <c r="DC99" s="912"/>
      <c r="DD99" s="151"/>
      <c r="DE99" s="151"/>
      <c r="DF99" s="149"/>
      <c r="DG99" s="149"/>
      <c r="DH99" s="151"/>
      <c r="DI99" s="151"/>
      <c r="DJ99" s="149"/>
      <c r="DK99" s="149"/>
      <c r="DL99" s="151"/>
      <c r="DM99" s="151"/>
      <c r="DN99" s="149"/>
      <c r="DO99" s="149"/>
      <c r="DP99" s="908"/>
      <c r="DQ99" s="908"/>
      <c r="DR99" s="913"/>
      <c r="DS99" s="914"/>
      <c r="DT99" s="912"/>
      <c r="DU99" s="912"/>
      <c r="DV99" s="912"/>
      <c r="DW99" s="915"/>
      <c r="DX99" s="916"/>
      <c r="DY99" s="916"/>
      <c r="DZ99" s="912"/>
      <c r="EA99" s="912"/>
      <c r="EB99" s="149"/>
      <c r="EC99" s="149"/>
      <c r="ED99" s="912"/>
      <c r="EE99" s="915"/>
      <c r="EF99" s="405"/>
      <c r="EG99" s="405"/>
      <c r="EH99" s="911"/>
      <c r="EI99" s="911"/>
    </row>
    <row r="100" spans="1:139" ht="25.5" x14ac:dyDescent="0.25">
      <c r="A100" s="917"/>
      <c r="B100" s="152" t="s">
        <v>79</v>
      </c>
      <c r="C100" s="918"/>
      <c r="D100" s="407"/>
      <c r="E100" s="407"/>
      <c r="F100" s="408"/>
      <c r="G100" s="408"/>
      <c r="H100" s="153"/>
      <c r="I100" s="153"/>
      <c r="J100" s="409"/>
      <c r="K100" s="153"/>
      <c r="L100" s="153"/>
      <c r="M100" s="153"/>
      <c r="N100" s="153"/>
      <c r="O100" s="154"/>
      <c r="P100" s="153"/>
      <c r="Q100" s="153"/>
      <c r="R100" s="153"/>
      <c r="S100" s="153"/>
      <c r="T100" s="153"/>
      <c r="U100" s="155"/>
      <c r="V100" s="919"/>
      <c r="W100" s="920"/>
      <c r="X100" s="407"/>
      <c r="Y100" s="407"/>
      <c r="Z100" s="408"/>
      <c r="AA100" s="408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5"/>
      <c r="AP100" s="919"/>
      <c r="AQ100" s="920"/>
      <c r="AR100" s="407"/>
      <c r="AS100" s="407"/>
      <c r="AT100" s="408"/>
      <c r="AU100" s="408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5"/>
      <c r="BJ100" s="919"/>
      <c r="BK100" s="920"/>
      <c r="BL100" s="407"/>
      <c r="BM100" s="407"/>
      <c r="BN100" s="408"/>
      <c r="BO100" s="408"/>
      <c r="BP100" s="153"/>
      <c r="BQ100" s="153"/>
      <c r="BR100" s="153"/>
      <c r="BS100" s="153"/>
      <c r="BT100" s="153"/>
      <c r="BU100" s="153"/>
      <c r="BV100" s="153"/>
      <c r="BW100" s="153"/>
      <c r="BX100" s="153"/>
      <c r="BY100" s="153"/>
      <c r="BZ100" s="153"/>
      <c r="CA100" s="153"/>
      <c r="CB100" s="153"/>
      <c r="CC100" s="155"/>
      <c r="CD100" s="919"/>
      <c r="CE100" s="920"/>
      <c r="CF100" s="921"/>
      <c r="CG100" s="156"/>
      <c r="CH100" s="156"/>
      <c r="CI100" s="156"/>
      <c r="CJ100" s="153"/>
      <c r="CK100" s="153"/>
      <c r="CL100" s="156"/>
      <c r="CM100" s="156"/>
      <c r="CN100" s="153"/>
      <c r="CO100" s="153"/>
      <c r="CP100" s="156"/>
      <c r="CQ100" s="922"/>
      <c r="CR100" s="153"/>
      <c r="CS100" s="153"/>
      <c r="CT100" s="156"/>
      <c r="CU100" s="922"/>
      <c r="CV100" s="153"/>
      <c r="CW100" s="153"/>
      <c r="CX100" s="919"/>
      <c r="CY100" s="920"/>
      <c r="CZ100" s="923"/>
      <c r="DA100" s="407"/>
      <c r="DB100" s="924"/>
      <c r="DC100" s="924"/>
      <c r="DD100" s="922"/>
      <c r="DE100" s="922"/>
      <c r="DF100" s="153"/>
      <c r="DG100" s="153"/>
      <c r="DH100" s="922"/>
      <c r="DI100" s="922"/>
      <c r="DJ100" s="153"/>
      <c r="DK100" s="153"/>
      <c r="DL100" s="922"/>
      <c r="DM100" s="922"/>
      <c r="DN100" s="153"/>
      <c r="DO100" s="155"/>
      <c r="DP100" s="919"/>
      <c r="DQ100" s="920"/>
      <c r="DR100" s="925"/>
      <c r="DS100" s="926"/>
      <c r="DT100" s="927"/>
      <c r="DU100" s="924"/>
      <c r="DV100" s="924"/>
      <c r="DW100" s="928"/>
      <c r="DX100" s="929"/>
      <c r="DY100" s="929"/>
      <c r="DZ100" s="924"/>
      <c r="EA100" s="924"/>
      <c r="EB100" s="153"/>
      <c r="EC100" s="153"/>
      <c r="ED100" s="924"/>
      <c r="EE100" s="928"/>
      <c r="EF100" s="924"/>
      <c r="EG100" s="924"/>
      <c r="EH100" s="930"/>
      <c r="EI100" s="920"/>
    </row>
    <row r="101" spans="1:139" x14ac:dyDescent="0.25">
      <c r="A101" s="233"/>
      <c r="B101" s="157" t="s">
        <v>40</v>
      </c>
      <c r="C101" s="234"/>
      <c r="D101" s="410">
        <f>D14+D20+D27+D29+D34+D40+D46+D51+D57+D67+D72+D78+D84</f>
        <v>2183</v>
      </c>
      <c r="E101" s="235"/>
      <c r="F101" s="244">
        <f>D101/2183</f>
        <v>1</v>
      </c>
      <c r="G101" s="236"/>
      <c r="H101" s="214" t="s">
        <v>39</v>
      </c>
      <c r="I101" s="237" t="s">
        <v>39</v>
      </c>
      <c r="J101" s="238">
        <f>J14+J20+J27+J29+J34+J40+J46+J51+J57+J67+J72+J78+J84</f>
        <v>771369.03565685684</v>
      </c>
      <c r="K101" s="238"/>
      <c r="L101" s="214" t="s">
        <v>39</v>
      </c>
      <c r="M101" s="237" t="s">
        <v>39</v>
      </c>
      <c r="N101" s="238">
        <f>N14+N20+N27+N29+N34+N40+N46+N51+N57+N67+N72+N78+N84</f>
        <v>759047.0226568568</v>
      </c>
      <c r="O101" s="239"/>
      <c r="P101" s="424" t="s">
        <v>39</v>
      </c>
      <c r="Q101" s="237" t="s">
        <v>39</v>
      </c>
      <c r="R101" s="213">
        <f>R14+R20+R27+R29+R34+R40+R46+R51+R57+R67+R72+R78+R84</f>
        <v>12322.013000000001</v>
      </c>
      <c r="S101" s="239"/>
      <c r="T101" s="424" t="s">
        <v>39</v>
      </c>
      <c r="U101" s="237" t="s">
        <v>39</v>
      </c>
      <c r="V101" s="240">
        <f t="shared" ref="V101:V107" si="17">J101/D101</f>
        <v>353.35274194084144</v>
      </c>
      <c r="W101" s="241"/>
      <c r="X101" s="235">
        <f>X14+X20+X27+X29+X34+X40+X46+X51+X57+X67+X72+X78+X84</f>
        <v>2184.0000000000005</v>
      </c>
      <c r="Y101" s="235"/>
      <c r="Z101" s="244">
        <f>X101/2184</f>
        <v>1.0000000000000002</v>
      </c>
      <c r="AA101" s="213"/>
      <c r="AB101" s="214" t="s">
        <v>39</v>
      </c>
      <c r="AC101" s="214" t="s">
        <v>39</v>
      </c>
      <c r="AD101" s="213">
        <f>AD14+AD20+AD27+AD29+AD34+AD40+AD46+AD51+AD57+AD67+AD72+AD78+AD84</f>
        <v>771545.97236842103</v>
      </c>
      <c r="AE101" s="213"/>
      <c r="AF101" s="214" t="s">
        <v>39</v>
      </c>
      <c r="AG101" s="237" t="s">
        <v>39</v>
      </c>
      <c r="AH101" s="238">
        <f>AH14+AH20+AH27+AH29+AH34+AH40+AH46+AH51+AH57+AH67+AH72+AH78+AH84</f>
        <v>759223.97236842103</v>
      </c>
      <c r="AI101" s="213"/>
      <c r="AJ101" s="214" t="s">
        <v>39</v>
      </c>
      <c r="AK101" s="237" t="s">
        <v>39</v>
      </c>
      <c r="AL101" s="213">
        <f>AL14+AL20+AL27+AL29+AL34+AL40+AL46+AL51+AL57+AL67+AL72+AL78+AL84</f>
        <v>12322</v>
      </c>
      <c r="AM101" s="213"/>
      <c r="AN101" s="214" t="s">
        <v>39</v>
      </c>
      <c r="AO101" s="237" t="s">
        <v>39</v>
      </c>
      <c r="AP101" s="240">
        <f t="shared" ref="AP101:AP107" si="18">AD101/X101</f>
        <v>353.27196537015607</v>
      </c>
      <c r="AQ101" s="241"/>
      <c r="AR101" s="235">
        <f>AR14+AR20+AR27+AR29+AR34+AR40+AR46+AR51+AR57+AR67+AR72+AR78+AR84</f>
        <v>2208</v>
      </c>
      <c r="AS101" s="243"/>
      <c r="AT101" s="244">
        <f>AR101/2208</f>
        <v>1</v>
      </c>
      <c r="AU101" s="213"/>
      <c r="AV101" s="214" t="s">
        <v>39</v>
      </c>
      <c r="AW101" s="214" t="s">
        <v>39</v>
      </c>
      <c r="AX101" s="213">
        <f>AX14+AX20+AX27+AX29+AX34+AX40+AX46+AX51+AX57+AX67+AX72+AX78+AX84</f>
        <v>724279.869736842</v>
      </c>
      <c r="AY101" s="213"/>
      <c r="AZ101" s="214" t="s">
        <v>39</v>
      </c>
      <c r="BA101" s="237" t="s">
        <v>39</v>
      </c>
      <c r="BB101" s="238">
        <f>BB14+BB20+BB27+BB29+BB34+BB40+BB46+BB51+BB57+BB67+BB72+BB78+BB84</f>
        <v>705879.869736842</v>
      </c>
      <c r="BC101" s="213"/>
      <c r="BD101" s="214" t="s">
        <v>39</v>
      </c>
      <c r="BE101" s="237" t="s">
        <v>39</v>
      </c>
      <c r="BF101" s="213">
        <f>BF14+BF20+BF27+BF29+BF34+BF40+BF46+BF51+BF57+BF67+BF72+BF78+BF84</f>
        <v>18400</v>
      </c>
      <c r="BG101" s="213"/>
      <c r="BH101" s="214" t="s">
        <v>39</v>
      </c>
      <c r="BI101" s="237" t="s">
        <v>39</v>
      </c>
      <c r="BJ101" s="240">
        <f t="shared" ref="BJ101:BJ107" si="19">AX101/AR101</f>
        <v>328.0253033228451</v>
      </c>
      <c r="BK101" s="241"/>
      <c r="BL101" s="235">
        <f>BL84+BL78+BL72+BL67+BL57+BL51+BL46+BL40+BL34+BL29+BL27+BL20+BL14</f>
        <v>2209</v>
      </c>
      <c r="BM101" s="235"/>
      <c r="BN101" s="244">
        <f>BN84+BN78+BN72+BN67+BN57+BN51+BN46+BN40+BN34+BN29+BN27+BN20+BN14</f>
        <v>1.0000000000000002</v>
      </c>
      <c r="BO101" s="213"/>
      <c r="BP101" s="214" t="s">
        <v>39</v>
      </c>
      <c r="BQ101" s="214" t="s">
        <v>39</v>
      </c>
      <c r="BR101" s="213">
        <f t="shared" ref="BR101:BR107" si="20">BV101+BZ101</f>
        <v>774772.6789473684</v>
      </c>
      <c r="BS101" s="213"/>
      <c r="BT101" s="214" t="s">
        <v>39</v>
      </c>
      <c r="BU101" s="237" t="s">
        <v>39</v>
      </c>
      <c r="BV101" s="238">
        <f>BV84+BV78+BV72+BV67+BV57+BV51+BV46+BV40+BV34+BV29+BV27+BV20+BV14</f>
        <v>762450.6789473684</v>
      </c>
      <c r="BW101" s="213"/>
      <c r="BX101" s="214" t="s">
        <v>39</v>
      </c>
      <c r="BY101" s="237" t="s">
        <v>39</v>
      </c>
      <c r="BZ101" s="213">
        <f>BZ84+BZ78+BZ72+BZ67+BZ57+BZ51+BZ46+BZ40+BZ34+BZ29+BZ27+BZ20+BZ14</f>
        <v>12322</v>
      </c>
      <c r="CA101" s="213"/>
      <c r="CB101" s="214" t="s">
        <v>39</v>
      </c>
      <c r="CC101" s="237" t="s">
        <v>39</v>
      </c>
      <c r="CD101" s="240">
        <f t="shared" ref="CD101:CD107" si="21">BR101/BL101</f>
        <v>350.73457625503323</v>
      </c>
      <c r="CE101" s="241"/>
      <c r="CF101" s="245">
        <f t="shared" ref="CF101:CF107" si="22">BL101+AR101+X101+D101</f>
        <v>8784</v>
      </c>
      <c r="CG101" s="213"/>
      <c r="CH101" s="244">
        <f>CH84+CH78+CH72+CH67+CH57+CH51+CH46+CH40+CH34+CH29+CH27+CH20+CH14</f>
        <v>1.0027397260273974</v>
      </c>
      <c r="CI101" s="213"/>
      <c r="CJ101" s="214" t="s">
        <v>39</v>
      </c>
      <c r="CK101" s="237" t="s">
        <v>39</v>
      </c>
      <c r="CL101" s="213">
        <f t="shared" ref="CL101:CL107" si="23">BR101+AX101+AD101+J101</f>
        <v>3041967.5567094884</v>
      </c>
      <c r="CM101" s="213"/>
      <c r="CN101" s="214" t="s">
        <v>39</v>
      </c>
      <c r="CO101" s="237" t="s">
        <v>39</v>
      </c>
      <c r="CP101" s="213">
        <f t="shared" ref="CP101:CP107" si="24">BV101+BB101+AH101+N101</f>
        <v>2986601.5437094886</v>
      </c>
      <c r="CQ101" s="213"/>
      <c r="CR101" s="214" t="s">
        <v>39</v>
      </c>
      <c r="CS101" s="237" t="s">
        <v>39</v>
      </c>
      <c r="CT101" s="213">
        <f t="shared" ref="CT101:CT107" si="25">BZ101+BF101+AL101+R101</f>
        <v>55366.012999999999</v>
      </c>
      <c r="CU101" s="213"/>
      <c r="CV101" s="214" t="s">
        <v>39</v>
      </c>
      <c r="CW101" s="237" t="s">
        <v>39</v>
      </c>
      <c r="CX101" s="240">
        <f t="shared" ref="CX101:CX107" si="26">CL101/CF101</f>
        <v>346.30778195690897</v>
      </c>
      <c r="CY101" s="246"/>
      <c r="CZ101" s="931"/>
      <c r="DA101" s="235"/>
      <c r="DB101" s="235"/>
      <c r="DC101" s="247"/>
      <c r="DD101" s="524"/>
      <c r="DE101" s="249"/>
      <c r="DF101" s="214"/>
      <c r="DG101" s="237"/>
      <c r="DH101" s="524"/>
      <c r="DI101" s="249"/>
      <c r="DJ101" s="214"/>
      <c r="DK101" s="237"/>
      <c r="DL101" s="524"/>
      <c r="DM101" s="250"/>
      <c r="DN101" s="214"/>
      <c r="DO101" s="237"/>
      <c r="DP101" s="251"/>
      <c r="DQ101" s="252"/>
      <c r="DR101" s="253"/>
      <c r="DS101" s="254"/>
      <c r="DT101" s="255"/>
      <c r="DU101" s="256"/>
      <c r="DV101" s="238"/>
      <c r="DW101" s="257"/>
      <c r="DX101" s="214"/>
      <c r="DY101" s="256"/>
      <c r="DZ101" s="238"/>
      <c r="EA101" s="257"/>
      <c r="EB101" s="214"/>
      <c r="EC101" s="237"/>
      <c r="ED101" s="238"/>
      <c r="EE101" s="257"/>
      <c r="EF101" s="214"/>
      <c r="EG101" s="258"/>
      <c r="EH101" s="259"/>
      <c r="EI101" s="260"/>
    </row>
    <row r="102" spans="1:139" ht="25.5" x14ac:dyDescent="0.25">
      <c r="A102" s="233"/>
      <c r="B102" s="157" t="s">
        <v>80</v>
      </c>
      <c r="C102" s="234"/>
      <c r="D102" s="410">
        <f>D25+D68</f>
        <v>11.9</v>
      </c>
      <c r="E102" s="235"/>
      <c r="F102" s="244">
        <f>D102/11.9</f>
        <v>1</v>
      </c>
      <c r="G102" s="236"/>
      <c r="H102" s="214" t="s">
        <v>39</v>
      </c>
      <c r="I102" s="237" t="s">
        <v>39</v>
      </c>
      <c r="J102" s="238">
        <f>J25</f>
        <v>5896</v>
      </c>
      <c r="K102" s="238"/>
      <c r="L102" s="214" t="s">
        <v>39</v>
      </c>
      <c r="M102" s="237" t="s">
        <v>39</v>
      </c>
      <c r="N102" s="238">
        <f>N25</f>
        <v>5896</v>
      </c>
      <c r="O102" s="239"/>
      <c r="P102" s="424" t="s">
        <v>39</v>
      </c>
      <c r="Q102" s="237" t="s">
        <v>39</v>
      </c>
      <c r="R102" s="213">
        <f>R25</f>
        <v>0</v>
      </c>
      <c r="S102" s="239"/>
      <c r="T102" s="424" t="s">
        <v>39</v>
      </c>
      <c r="U102" s="237" t="s">
        <v>39</v>
      </c>
      <c r="V102" s="240">
        <f t="shared" si="17"/>
        <v>495.46218487394958</v>
      </c>
      <c r="W102" s="241"/>
      <c r="X102" s="235">
        <f>X25+X68</f>
        <v>11.9</v>
      </c>
      <c r="Y102" s="235"/>
      <c r="Z102" s="244">
        <f>X102/11.9</f>
        <v>1</v>
      </c>
      <c r="AA102" s="242"/>
      <c r="AB102" s="214" t="s">
        <v>39</v>
      </c>
      <c r="AC102" s="214" t="s">
        <v>39</v>
      </c>
      <c r="AD102" s="213">
        <f>AD25</f>
        <v>5881</v>
      </c>
      <c r="AE102" s="213"/>
      <c r="AF102" s="214" t="s">
        <v>39</v>
      </c>
      <c r="AG102" s="237" t="s">
        <v>39</v>
      </c>
      <c r="AH102" s="238">
        <f>AH25</f>
        <v>5881</v>
      </c>
      <c r="AI102" s="213"/>
      <c r="AJ102" s="214" t="s">
        <v>39</v>
      </c>
      <c r="AK102" s="237" t="s">
        <v>39</v>
      </c>
      <c r="AL102" s="213">
        <f>AL25</f>
        <v>0</v>
      </c>
      <c r="AM102" s="213"/>
      <c r="AN102" s="214" t="s">
        <v>39</v>
      </c>
      <c r="AO102" s="237" t="s">
        <v>39</v>
      </c>
      <c r="AP102" s="240">
        <f t="shared" si="18"/>
        <v>494.20168067226888</v>
      </c>
      <c r="AQ102" s="241"/>
      <c r="AR102" s="235">
        <f>AR25+AR68</f>
        <v>11.9</v>
      </c>
      <c r="AS102" s="243"/>
      <c r="AT102" s="244">
        <f>AR102/11.9</f>
        <v>1</v>
      </c>
      <c r="AU102" s="242"/>
      <c r="AV102" s="214" t="s">
        <v>39</v>
      </c>
      <c r="AW102" s="214" t="s">
        <v>39</v>
      </c>
      <c r="AX102" s="213">
        <f>AX25</f>
        <v>5835</v>
      </c>
      <c r="AY102" s="213"/>
      <c r="AZ102" s="214" t="s">
        <v>39</v>
      </c>
      <c r="BA102" s="237" t="s">
        <v>39</v>
      </c>
      <c r="BB102" s="238">
        <f>BB25</f>
        <v>5835</v>
      </c>
      <c r="BC102" s="213"/>
      <c r="BD102" s="214" t="s">
        <v>39</v>
      </c>
      <c r="BE102" s="237" t="s">
        <v>39</v>
      </c>
      <c r="BF102" s="213">
        <f>BF25</f>
        <v>0</v>
      </c>
      <c r="BG102" s="213"/>
      <c r="BH102" s="214" t="s">
        <v>39</v>
      </c>
      <c r="BI102" s="237" t="s">
        <v>39</v>
      </c>
      <c r="BJ102" s="240">
        <f t="shared" si="19"/>
        <v>490.33613445378148</v>
      </c>
      <c r="BK102" s="241"/>
      <c r="BL102" s="235">
        <f>BL68+BL25</f>
        <v>11.9</v>
      </c>
      <c r="BM102" s="235"/>
      <c r="BN102" s="244">
        <f>BN68+BN25</f>
        <v>1</v>
      </c>
      <c r="BO102" s="242"/>
      <c r="BP102" s="214" t="s">
        <v>39</v>
      </c>
      <c r="BQ102" s="214" t="s">
        <v>39</v>
      </c>
      <c r="BR102" s="213">
        <f t="shared" si="20"/>
        <v>5869</v>
      </c>
      <c r="BS102" s="213"/>
      <c r="BT102" s="214" t="s">
        <v>39</v>
      </c>
      <c r="BU102" s="237" t="s">
        <v>39</v>
      </c>
      <c r="BV102" s="238">
        <f>BV68+BV25</f>
        <v>5869</v>
      </c>
      <c r="BW102" s="213"/>
      <c r="BX102" s="214" t="s">
        <v>39</v>
      </c>
      <c r="BY102" s="237" t="s">
        <v>39</v>
      </c>
      <c r="BZ102" s="213">
        <f>BZ68+BZ25</f>
        <v>0</v>
      </c>
      <c r="CA102" s="213"/>
      <c r="CB102" s="214" t="s">
        <v>39</v>
      </c>
      <c r="CC102" s="237" t="s">
        <v>39</v>
      </c>
      <c r="CD102" s="240">
        <f t="shared" si="21"/>
        <v>493.19327731092437</v>
      </c>
      <c r="CE102" s="241"/>
      <c r="CF102" s="245">
        <f t="shared" si="22"/>
        <v>47.6</v>
      </c>
      <c r="CG102" s="213"/>
      <c r="CH102" s="244">
        <f>CH68+CH25</f>
        <v>1</v>
      </c>
      <c r="CI102" s="213"/>
      <c r="CJ102" s="214" t="s">
        <v>39</v>
      </c>
      <c r="CK102" s="237" t="s">
        <v>39</v>
      </c>
      <c r="CL102" s="213">
        <f t="shared" si="23"/>
        <v>23481</v>
      </c>
      <c r="CM102" s="213"/>
      <c r="CN102" s="214" t="s">
        <v>39</v>
      </c>
      <c r="CO102" s="237" t="s">
        <v>39</v>
      </c>
      <c r="CP102" s="213">
        <f t="shared" si="24"/>
        <v>23481</v>
      </c>
      <c r="CQ102" s="213"/>
      <c r="CR102" s="214" t="s">
        <v>39</v>
      </c>
      <c r="CS102" s="237" t="s">
        <v>39</v>
      </c>
      <c r="CT102" s="213">
        <f t="shared" si="25"/>
        <v>0</v>
      </c>
      <c r="CU102" s="213"/>
      <c r="CV102" s="214" t="s">
        <v>39</v>
      </c>
      <c r="CW102" s="237" t="s">
        <v>39</v>
      </c>
      <c r="CX102" s="240">
        <f t="shared" si="26"/>
        <v>493.29831932773106</v>
      </c>
      <c r="CY102" s="246"/>
      <c r="CZ102" s="245"/>
      <c r="DA102" s="235"/>
      <c r="DB102" s="235"/>
      <c r="DC102" s="247"/>
      <c r="DD102" s="248"/>
      <c r="DE102" s="249"/>
      <c r="DF102" s="214"/>
      <c r="DG102" s="237"/>
      <c r="DH102" s="248"/>
      <c r="DI102" s="249"/>
      <c r="DJ102" s="214"/>
      <c r="DK102" s="237"/>
      <c r="DL102" s="248"/>
      <c r="DM102" s="250"/>
      <c r="DN102" s="214"/>
      <c r="DO102" s="237"/>
      <c r="DP102" s="251"/>
      <c r="DQ102" s="252"/>
      <c r="DR102" s="253"/>
      <c r="DS102" s="254"/>
      <c r="DT102" s="255"/>
      <c r="DU102" s="256"/>
      <c r="DV102" s="238"/>
      <c r="DW102" s="257"/>
      <c r="DX102" s="214"/>
      <c r="DY102" s="256"/>
      <c r="DZ102" s="238"/>
      <c r="EA102" s="257"/>
      <c r="EB102" s="214"/>
      <c r="EC102" s="237"/>
      <c r="ED102" s="238"/>
      <c r="EE102" s="257"/>
      <c r="EF102" s="214"/>
      <c r="EG102" s="258"/>
      <c r="EH102" s="259"/>
      <c r="EI102" s="260"/>
    </row>
    <row r="103" spans="1:139" x14ac:dyDescent="0.25">
      <c r="A103" s="233"/>
      <c r="B103" s="157" t="s">
        <v>41</v>
      </c>
      <c r="C103" s="234"/>
      <c r="D103" s="410">
        <f>D15+D21+D30+D35+D41+D47+D52+D58+D73+D79+D85</f>
        <v>2183</v>
      </c>
      <c r="E103" s="235"/>
      <c r="F103" s="244">
        <f>D103/2183</f>
        <v>1</v>
      </c>
      <c r="G103" s="236"/>
      <c r="H103" s="214" t="s">
        <v>39</v>
      </c>
      <c r="I103" s="237" t="s">
        <v>39</v>
      </c>
      <c r="J103" s="238">
        <f>J15+J21+J30+J35+J41+J47+J52+J58+J73+J79+J85</f>
        <v>94975.439941316698</v>
      </c>
      <c r="K103" s="238"/>
      <c r="L103" s="214" t="s">
        <v>39</v>
      </c>
      <c r="M103" s="237" t="s">
        <v>39</v>
      </c>
      <c r="N103" s="238">
        <f>N15+N21+N30+N35+N41+N47+N52+N58+N73+N79+N85</f>
        <v>94975.439941316698</v>
      </c>
      <c r="O103" s="239"/>
      <c r="P103" s="424" t="s">
        <v>39</v>
      </c>
      <c r="Q103" s="237" t="s">
        <v>39</v>
      </c>
      <c r="R103" s="213">
        <f>R15+R21+R30+R35+R41+R47+R52+R58+R73+R79+R85</f>
        <v>0</v>
      </c>
      <c r="S103" s="239"/>
      <c r="T103" s="424" t="s">
        <v>39</v>
      </c>
      <c r="U103" s="237" t="s">
        <v>39</v>
      </c>
      <c r="V103" s="240">
        <f t="shared" si="17"/>
        <v>43.506843766063533</v>
      </c>
      <c r="W103" s="241"/>
      <c r="X103" s="235">
        <f>X15+X21+X30+X35+X41+X47+X52+X58+X73+X79+X85</f>
        <v>2184</v>
      </c>
      <c r="Y103" s="243"/>
      <c r="Z103" s="244">
        <f>X103/2184</f>
        <v>1</v>
      </c>
      <c r="AA103" s="213"/>
      <c r="AB103" s="214" t="s">
        <v>39</v>
      </c>
      <c r="AC103" s="214" t="s">
        <v>39</v>
      </c>
      <c r="AD103" s="213">
        <f>AD15+AD21+AD30+AD35+AD41+AD47+AD52+AD58+AD73+AD79+AD85</f>
        <v>101006.6847606822</v>
      </c>
      <c r="AE103" s="213"/>
      <c r="AF103" s="214" t="s">
        <v>39</v>
      </c>
      <c r="AG103" s="237" t="s">
        <v>39</v>
      </c>
      <c r="AH103" s="238">
        <f>AH15+AH21+AH30+AH35+AH41+AH47+AH52+AH58+AH73+AH79+AH85</f>
        <v>101006.6847606822</v>
      </c>
      <c r="AI103" s="213"/>
      <c r="AJ103" s="214" t="s">
        <v>39</v>
      </c>
      <c r="AK103" s="237" t="s">
        <v>39</v>
      </c>
      <c r="AL103" s="213">
        <f>AL15+AL21+AL30+AL35+AL41+AL47+AL52+AL58+AL73+AL79+AL85</f>
        <v>0</v>
      </c>
      <c r="AM103" s="213"/>
      <c r="AN103" s="214" t="s">
        <v>39</v>
      </c>
      <c r="AO103" s="237" t="s">
        <v>39</v>
      </c>
      <c r="AP103" s="240">
        <f t="shared" si="18"/>
        <v>46.248482033279394</v>
      </c>
      <c r="AQ103" s="241"/>
      <c r="AR103" s="235">
        <f>AR15+AR21+AR30+AR35+AR41+AR47+AR52+AR58+AR73+AR79+AR85</f>
        <v>2208</v>
      </c>
      <c r="AS103" s="243"/>
      <c r="AT103" s="244">
        <f>AR103/2208</f>
        <v>1</v>
      </c>
      <c r="AU103" s="213"/>
      <c r="AV103" s="214" t="s">
        <v>39</v>
      </c>
      <c r="AW103" s="214" t="s">
        <v>39</v>
      </c>
      <c r="AX103" s="213">
        <f>AX15+AX21+AX30+AX35+AX41+AX47+AX52+AX58+AX73+AX79+AX85</f>
        <v>99144.304969741424</v>
      </c>
      <c r="AY103" s="213"/>
      <c r="AZ103" s="214" t="s">
        <v>39</v>
      </c>
      <c r="BA103" s="237" t="s">
        <v>39</v>
      </c>
      <c r="BB103" s="238">
        <f>BB15+BB21+BB30+BB35+BB41+BB47+BB52+BB58+BB73+BB79+BB85</f>
        <v>99144.304969741424</v>
      </c>
      <c r="BC103" s="213"/>
      <c r="BD103" s="214" t="s">
        <v>39</v>
      </c>
      <c r="BE103" s="237" t="s">
        <v>39</v>
      </c>
      <c r="BF103" s="213">
        <f>BF15+BF21+BF30+BF35+BF41+BF47+BF52+BF58+BF73+BF79+BF85</f>
        <v>0</v>
      </c>
      <c r="BG103" s="213"/>
      <c r="BH103" s="214" t="s">
        <v>39</v>
      </c>
      <c r="BI103" s="237" t="s">
        <v>39</v>
      </c>
      <c r="BJ103" s="240">
        <f t="shared" si="19"/>
        <v>44.902312033397386</v>
      </c>
      <c r="BK103" s="241"/>
      <c r="BL103" s="235">
        <f>BL15+BL21+BL30+BL35+BL41+BL47+BL52+BL58+BL73+BL79+BL85</f>
        <v>2208.9999999999991</v>
      </c>
      <c r="BM103" s="235"/>
      <c r="BN103" s="244">
        <f>BN15+BN21+BN30+BN35+BN41+BN47+BN52+BN58+BN73+BN79+BN85</f>
        <v>0.99999999999999978</v>
      </c>
      <c r="BO103" s="213"/>
      <c r="BP103" s="214" t="s">
        <v>39</v>
      </c>
      <c r="BQ103" s="214" t="s">
        <v>39</v>
      </c>
      <c r="BR103" s="213">
        <f t="shared" si="20"/>
        <v>97408.570328259666</v>
      </c>
      <c r="BS103" s="213"/>
      <c r="BT103" s="214" t="s">
        <v>39</v>
      </c>
      <c r="BU103" s="237" t="s">
        <v>39</v>
      </c>
      <c r="BV103" s="238">
        <f>BV15+BV21+BV30+BV35+BV41+BV47+BV52+BV58+BV73+BV79+BV85</f>
        <v>97408.570328259666</v>
      </c>
      <c r="BW103" s="213"/>
      <c r="BX103" s="214" t="s">
        <v>39</v>
      </c>
      <c r="BY103" s="237" t="s">
        <v>39</v>
      </c>
      <c r="BZ103" s="213">
        <f>BZ15+BZ21+BZ30+BZ35+BZ41+BZ47+BZ52+BZ58+BZ73+BZ79+BZ85</f>
        <v>0</v>
      </c>
      <c r="CA103" s="213"/>
      <c r="CB103" s="214" t="s">
        <v>39</v>
      </c>
      <c r="CC103" s="237" t="s">
        <v>39</v>
      </c>
      <c r="CD103" s="240">
        <f t="shared" si="21"/>
        <v>44.096229211525447</v>
      </c>
      <c r="CE103" s="241"/>
      <c r="CF103" s="245">
        <f t="shared" si="22"/>
        <v>8784</v>
      </c>
      <c r="CG103" s="213"/>
      <c r="CH103" s="244">
        <f>CH15+CH21+CH30+CH35+CH41+CH47+CH52+CH58+CH73+CH79+CH85</f>
        <v>1.0027397260273974</v>
      </c>
      <c r="CI103" s="213"/>
      <c r="CJ103" s="214" t="s">
        <v>39</v>
      </c>
      <c r="CK103" s="237" t="s">
        <v>39</v>
      </c>
      <c r="CL103" s="213">
        <f t="shared" si="23"/>
        <v>392535</v>
      </c>
      <c r="CM103" s="213"/>
      <c r="CN103" s="214" t="s">
        <v>39</v>
      </c>
      <c r="CO103" s="237" t="s">
        <v>39</v>
      </c>
      <c r="CP103" s="213">
        <f t="shared" si="24"/>
        <v>392535</v>
      </c>
      <c r="CQ103" s="213"/>
      <c r="CR103" s="214" t="s">
        <v>39</v>
      </c>
      <c r="CS103" s="237" t="s">
        <v>39</v>
      </c>
      <c r="CT103" s="213">
        <f t="shared" si="25"/>
        <v>0</v>
      </c>
      <c r="CU103" s="213"/>
      <c r="CV103" s="214" t="s">
        <v>39</v>
      </c>
      <c r="CW103" s="237" t="s">
        <v>39</v>
      </c>
      <c r="CX103" s="240">
        <f t="shared" si="26"/>
        <v>44.6875</v>
      </c>
      <c r="CY103" s="246"/>
      <c r="CZ103" s="931"/>
      <c r="DA103" s="243"/>
      <c r="DB103" s="235"/>
      <c r="DC103" s="247"/>
      <c r="DD103" s="248"/>
      <c r="DE103" s="249"/>
      <c r="DF103" s="214"/>
      <c r="DG103" s="237"/>
      <c r="DH103" s="248"/>
      <c r="DI103" s="249"/>
      <c r="DJ103" s="214"/>
      <c r="DK103" s="237"/>
      <c r="DL103" s="248"/>
      <c r="DM103" s="250"/>
      <c r="DN103" s="214"/>
      <c r="DO103" s="237"/>
      <c r="DP103" s="251"/>
      <c r="DQ103" s="252"/>
      <c r="DR103" s="253"/>
      <c r="DS103" s="254"/>
      <c r="DT103" s="255"/>
      <c r="DU103" s="256"/>
      <c r="DV103" s="238"/>
      <c r="DW103" s="257"/>
      <c r="DX103" s="214"/>
      <c r="DY103" s="256"/>
      <c r="DZ103" s="238"/>
      <c r="EA103" s="257"/>
      <c r="EB103" s="214"/>
      <c r="EC103" s="237"/>
      <c r="ED103" s="238"/>
      <c r="EE103" s="257"/>
      <c r="EF103" s="214"/>
      <c r="EG103" s="258"/>
      <c r="EH103" s="259"/>
      <c r="EI103" s="260"/>
    </row>
    <row r="104" spans="1:139" x14ac:dyDescent="0.25">
      <c r="A104" s="233"/>
      <c r="B104" s="157" t="s">
        <v>42</v>
      </c>
      <c r="C104" s="234"/>
      <c r="D104" s="410">
        <f>D16+D22+D36+D42+D53+D59+D69+D74+D80+D86</f>
        <v>2183.0000000000005</v>
      </c>
      <c r="E104" s="235"/>
      <c r="F104" s="244">
        <f>D104/2183</f>
        <v>1.0000000000000002</v>
      </c>
      <c r="G104" s="236"/>
      <c r="H104" s="214" t="s">
        <v>39</v>
      </c>
      <c r="I104" s="237" t="s">
        <v>39</v>
      </c>
      <c r="J104" s="238">
        <f>J16+J22+J36+J42+J53+J59+J69+J74+J80+J86</f>
        <v>214305.1</v>
      </c>
      <c r="K104" s="238"/>
      <c r="L104" s="214" t="s">
        <v>39</v>
      </c>
      <c r="M104" s="237" t="s">
        <v>39</v>
      </c>
      <c r="N104" s="238">
        <f>N16+N22+N36+N42+N53+N59+N69+N74+N80+N86</f>
        <v>214305.1</v>
      </c>
      <c r="O104" s="239"/>
      <c r="P104" s="424" t="s">
        <v>39</v>
      </c>
      <c r="Q104" s="237" t="s">
        <v>39</v>
      </c>
      <c r="R104" s="213">
        <f>R16+R22+R36+R42+R53+R59+R69+R74+R80+R86</f>
        <v>0</v>
      </c>
      <c r="S104" s="239"/>
      <c r="T104" s="424" t="s">
        <v>39</v>
      </c>
      <c r="U104" s="237" t="s">
        <v>39</v>
      </c>
      <c r="V104" s="240">
        <f t="shared" si="17"/>
        <v>98.169995419147938</v>
      </c>
      <c r="W104" s="241"/>
      <c r="X104" s="235">
        <f>X16+X22+X36+X42+X53+X59+X69+X74+X80+X86</f>
        <v>2184</v>
      </c>
      <c r="Y104" s="243"/>
      <c r="Z104" s="244">
        <f>X104/2184</f>
        <v>1</v>
      </c>
      <c r="AA104" s="213"/>
      <c r="AB104" s="214" t="s">
        <v>39</v>
      </c>
      <c r="AC104" s="214" t="s">
        <v>39</v>
      </c>
      <c r="AD104" s="213">
        <f>AD16+AD22+AD36+AD42+AD53+AD59+AD69+AD74+AD80+AD86</f>
        <v>185358.8</v>
      </c>
      <c r="AE104" s="213"/>
      <c r="AF104" s="214" t="s">
        <v>39</v>
      </c>
      <c r="AG104" s="237" t="s">
        <v>39</v>
      </c>
      <c r="AH104" s="238">
        <f>AH16+AH22+AH36+AH42+AH53+AH59+AH69+AH74+AH80+AH86</f>
        <v>185358.8</v>
      </c>
      <c r="AI104" s="213"/>
      <c r="AJ104" s="214" t="s">
        <v>39</v>
      </c>
      <c r="AK104" s="237" t="s">
        <v>39</v>
      </c>
      <c r="AL104" s="213">
        <f>AL16+AL22+AL36+AL42+AL53+AL59+AL69+AL74+AL80+AL86</f>
        <v>0</v>
      </c>
      <c r="AM104" s="213"/>
      <c r="AN104" s="214" t="s">
        <v>39</v>
      </c>
      <c r="AO104" s="237" t="s">
        <v>39</v>
      </c>
      <c r="AP104" s="240">
        <f t="shared" si="18"/>
        <v>84.871245421245419</v>
      </c>
      <c r="AQ104" s="241"/>
      <c r="AR104" s="235">
        <f>AR16+AR22+AR36+AR42+AR53+AR59+AR69+AR74+AR80+AR86</f>
        <v>2208.0000000000005</v>
      </c>
      <c r="AS104" s="243"/>
      <c r="AT104" s="244">
        <f>AR104/2208</f>
        <v>1.0000000000000002</v>
      </c>
      <c r="AU104" s="213"/>
      <c r="AV104" s="214" t="s">
        <v>39</v>
      </c>
      <c r="AW104" s="214" t="s">
        <v>39</v>
      </c>
      <c r="AX104" s="213">
        <f>AX16+AX22+AX36+AX42+AX53+AX59+AX69+AX74+AX80+AX86</f>
        <v>162363.20000000001</v>
      </c>
      <c r="AY104" s="213"/>
      <c r="AZ104" s="214" t="s">
        <v>39</v>
      </c>
      <c r="BA104" s="237" t="s">
        <v>39</v>
      </c>
      <c r="BB104" s="238">
        <f>BB16+BB22+BB36+BB42+BB53+BB59+BB69+BB74+BB80+BB86</f>
        <v>162363.20000000001</v>
      </c>
      <c r="BC104" s="213"/>
      <c r="BD104" s="214" t="s">
        <v>39</v>
      </c>
      <c r="BE104" s="237" t="s">
        <v>39</v>
      </c>
      <c r="BF104" s="213">
        <f>BF16+BF22+BF36+BF42+BF53+BF59+BF69+BF74+BF80+BF86</f>
        <v>0</v>
      </c>
      <c r="BG104" s="213"/>
      <c r="BH104" s="214" t="s">
        <v>39</v>
      </c>
      <c r="BI104" s="237" t="s">
        <v>39</v>
      </c>
      <c r="BJ104" s="240">
        <f t="shared" si="19"/>
        <v>73.534057971014477</v>
      </c>
      <c r="BK104" s="241"/>
      <c r="BL104" s="235">
        <f>BL16+BL22+BL36+BL42+BL53+BL59+BL69+BL74+BL80+BL86</f>
        <v>2208.9999999999995</v>
      </c>
      <c r="BM104" s="235"/>
      <c r="BN104" s="244">
        <f>BN16+BN22+BN36+BN42+BN53+BN59+BN69+BN74+BN80+BN86</f>
        <v>0.99999999999999978</v>
      </c>
      <c r="BO104" s="213"/>
      <c r="BP104" s="214" t="s">
        <v>39</v>
      </c>
      <c r="BQ104" s="214" t="s">
        <v>39</v>
      </c>
      <c r="BR104" s="213">
        <f t="shared" si="20"/>
        <v>166694.79999999999</v>
      </c>
      <c r="BS104" s="213"/>
      <c r="BT104" s="214" t="s">
        <v>39</v>
      </c>
      <c r="BU104" s="237" t="s">
        <v>39</v>
      </c>
      <c r="BV104" s="238">
        <f>BV16+BV22+BV36+BV42+BV53+BV59+BV69+BV74+BV80+BV86</f>
        <v>166694.79999999999</v>
      </c>
      <c r="BW104" s="213"/>
      <c r="BX104" s="214" t="s">
        <v>39</v>
      </c>
      <c r="BY104" s="237" t="s">
        <v>39</v>
      </c>
      <c r="BZ104" s="213">
        <f>BZ16+BZ22+BZ36+BZ42+BZ53+BZ59+BZ69+BZ74+BZ80+BZ86</f>
        <v>0</v>
      </c>
      <c r="CA104" s="213"/>
      <c r="CB104" s="214" t="s">
        <v>39</v>
      </c>
      <c r="CC104" s="237" t="s">
        <v>39</v>
      </c>
      <c r="CD104" s="240">
        <f t="shared" si="21"/>
        <v>75.461656858306938</v>
      </c>
      <c r="CE104" s="241"/>
      <c r="CF104" s="245">
        <f t="shared" si="22"/>
        <v>8784</v>
      </c>
      <c r="CG104" s="213"/>
      <c r="CH104" s="244">
        <f>CH16+CH22+CH36+CH42+CH53+CH59+CH69+CH74+CH80+CH86</f>
        <v>1.0027397260273971</v>
      </c>
      <c r="CI104" s="213"/>
      <c r="CJ104" s="214" t="s">
        <v>39</v>
      </c>
      <c r="CK104" s="237" t="s">
        <v>39</v>
      </c>
      <c r="CL104" s="213">
        <f t="shared" si="23"/>
        <v>728721.9</v>
      </c>
      <c r="CM104" s="213"/>
      <c r="CN104" s="214" t="s">
        <v>39</v>
      </c>
      <c r="CO104" s="237" t="s">
        <v>39</v>
      </c>
      <c r="CP104" s="213">
        <f t="shared" si="24"/>
        <v>728721.9</v>
      </c>
      <c r="CQ104" s="213"/>
      <c r="CR104" s="214" t="s">
        <v>39</v>
      </c>
      <c r="CS104" s="237" t="s">
        <v>39</v>
      </c>
      <c r="CT104" s="213">
        <f t="shared" si="25"/>
        <v>0</v>
      </c>
      <c r="CU104" s="213"/>
      <c r="CV104" s="214" t="s">
        <v>39</v>
      </c>
      <c r="CW104" s="237" t="s">
        <v>39</v>
      </c>
      <c r="CX104" s="240">
        <f t="shared" si="26"/>
        <v>82.96014344262295</v>
      </c>
      <c r="CY104" s="246"/>
      <c r="CZ104" s="931"/>
      <c r="DA104" s="243"/>
      <c r="DB104" s="235"/>
      <c r="DC104" s="247"/>
      <c r="DD104" s="248"/>
      <c r="DE104" s="249"/>
      <c r="DF104" s="214"/>
      <c r="DG104" s="237"/>
      <c r="DH104" s="248"/>
      <c r="DI104" s="249"/>
      <c r="DJ104" s="214"/>
      <c r="DK104" s="237"/>
      <c r="DL104" s="248"/>
      <c r="DM104" s="250"/>
      <c r="DN104" s="214"/>
      <c r="DO104" s="237"/>
      <c r="DP104" s="251"/>
      <c r="DQ104" s="252"/>
      <c r="DR104" s="253"/>
      <c r="DS104" s="254"/>
      <c r="DT104" s="255"/>
      <c r="DU104" s="256"/>
      <c r="DV104" s="238"/>
      <c r="DW104" s="257"/>
      <c r="DX104" s="214"/>
      <c r="DY104" s="256"/>
      <c r="DZ104" s="238"/>
      <c r="EA104" s="257"/>
      <c r="EB104" s="214"/>
      <c r="EC104" s="237"/>
      <c r="ED104" s="238"/>
      <c r="EE104" s="257"/>
      <c r="EF104" s="214"/>
      <c r="EG104" s="258"/>
      <c r="EH104" s="259"/>
      <c r="EI104" s="260"/>
    </row>
    <row r="105" spans="1:139" x14ac:dyDescent="0.25">
      <c r="A105" s="233"/>
      <c r="B105" s="157" t="s">
        <v>43</v>
      </c>
      <c r="C105" s="234"/>
      <c r="D105" s="410">
        <f>D17+D23+D31+D37+D43+D48+D54+D60+D70+D75+D81+D87+D68</f>
        <v>2183</v>
      </c>
      <c r="E105" s="235"/>
      <c r="F105" s="244">
        <f>D105/2183</f>
        <v>1</v>
      </c>
      <c r="G105" s="236"/>
      <c r="H105" s="214" t="s">
        <v>39</v>
      </c>
      <c r="I105" s="237" t="s">
        <v>39</v>
      </c>
      <c r="J105" s="238">
        <f>J17+J23+J31+J37+J43+J48+J54+J60+J70+J75+J81+J87</f>
        <v>294974.2</v>
      </c>
      <c r="K105" s="238"/>
      <c r="L105" s="214" t="s">
        <v>39</v>
      </c>
      <c r="M105" s="237" t="s">
        <v>39</v>
      </c>
      <c r="N105" s="238">
        <f>N17+N23+N31+N37+N43+N48+N54+N60+N70+N75+N81+N87+N68</f>
        <v>289165.2</v>
      </c>
      <c r="O105" s="239"/>
      <c r="P105" s="424" t="s">
        <v>39</v>
      </c>
      <c r="Q105" s="237" t="s">
        <v>39</v>
      </c>
      <c r="R105" s="213">
        <f>R17+R23+R31+R37+R43+R48+R54+R60+R70+R75+R81+R87+R68</f>
        <v>5809</v>
      </c>
      <c r="S105" s="239"/>
      <c r="T105" s="424" t="s">
        <v>39</v>
      </c>
      <c r="U105" s="237" t="s">
        <v>39</v>
      </c>
      <c r="V105" s="240">
        <f t="shared" si="17"/>
        <v>135.12331653687588</v>
      </c>
      <c r="W105" s="241"/>
      <c r="X105" s="235">
        <f>X17+X23+X31+X37+X43+X48+X54+X60+X70+X75+X81+X87+X68</f>
        <v>2184</v>
      </c>
      <c r="Y105" s="243"/>
      <c r="Z105" s="244">
        <f>X105/2184</f>
        <v>1</v>
      </c>
      <c r="AA105" s="213"/>
      <c r="AB105" s="214" t="s">
        <v>39</v>
      </c>
      <c r="AC105" s="214" t="s">
        <v>39</v>
      </c>
      <c r="AD105" s="213">
        <f>AD17+AD23+AD31+AD37+AD43+AD48+AD54+AD60+AD70+AD75+AD81+AD87+AD68</f>
        <v>282329</v>
      </c>
      <c r="AE105" s="213"/>
      <c r="AF105" s="214" t="s">
        <v>39</v>
      </c>
      <c r="AG105" s="237" t="s">
        <v>39</v>
      </c>
      <c r="AH105" s="238">
        <f>AH17+AH23+AH31+AH37+AH43+AH48+AH54+AH60+AH70+AH75+AH81+AH87+AH68</f>
        <v>276520</v>
      </c>
      <c r="AI105" s="213"/>
      <c r="AJ105" s="214" t="s">
        <v>39</v>
      </c>
      <c r="AK105" s="237" t="s">
        <v>39</v>
      </c>
      <c r="AL105" s="213">
        <f>AL17+AL23+AL31+AL37+AL43+AL48+AL54+AL60+AL70+AL75+AL81+AL87+AL68</f>
        <v>5809</v>
      </c>
      <c r="AM105" s="213"/>
      <c r="AN105" s="214" t="s">
        <v>39</v>
      </c>
      <c r="AO105" s="237" t="s">
        <v>39</v>
      </c>
      <c r="AP105" s="240">
        <f t="shared" si="18"/>
        <v>129.27152014652015</v>
      </c>
      <c r="AQ105" s="241"/>
      <c r="AR105" s="235">
        <f>AR17+AR23+AR31+AR37+AR43+AR48+AR54+AR60+AR70+AR75+AR81+AR87+AR68</f>
        <v>2208.0000000000005</v>
      </c>
      <c r="AS105" s="243"/>
      <c r="AT105" s="244">
        <f>AR105/2208</f>
        <v>1.0000000000000002</v>
      </c>
      <c r="AU105" s="213"/>
      <c r="AV105" s="214" t="s">
        <v>39</v>
      </c>
      <c r="AW105" s="214" t="s">
        <v>39</v>
      </c>
      <c r="AX105" s="213">
        <f>AX17+AX23+AX31+AX37+AX43+AX48+AX54+AX60+AX70+AX75+AX81+AX87+AX68</f>
        <v>304750.2</v>
      </c>
      <c r="AY105" s="213"/>
      <c r="AZ105" s="214" t="s">
        <v>39</v>
      </c>
      <c r="BA105" s="237" t="s">
        <v>39</v>
      </c>
      <c r="BB105" s="238">
        <f>BB17+BB23+BB31+BB37+BB43+BB48+BB54+BB60+BB70+BB75+BB81+BB87+BB68</f>
        <v>296658.2</v>
      </c>
      <c r="BC105" s="213"/>
      <c r="BD105" s="214" t="s">
        <v>39</v>
      </c>
      <c r="BE105" s="237" t="s">
        <v>39</v>
      </c>
      <c r="BF105" s="213">
        <f>BF17+BF23+BF31+BF37+BF43+BF48+BF54+BF60+BF70+BF75+BF81+BF87+BF68</f>
        <v>8092</v>
      </c>
      <c r="BG105" s="213"/>
      <c r="BH105" s="214" t="s">
        <v>39</v>
      </c>
      <c r="BI105" s="237" t="s">
        <v>39</v>
      </c>
      <c r="BJ105" s="240">
        <f t="shared" si="19"/>
        <v>138.02092391304345</v>
      </c>
      <c r="BK105" s="241"/>
      <c r="BL105" s="235">
        <f>BL17+BL23+BL31+BL37+BL43+BL48+BL54+BL60+BL70+BL75+BL81+BL87+BL68</f>
        <v>2209</v>
      </c>
      <c r="BM105" s="235"/>
      <c r="BN105" s="244">
        <f>BN17+BN23+BN31+BN37+BN43+BN48+BN54+BN60+BN70+BN75+BN81+BN87</f>
        <v>1</v>
      </c>
      <c r="BO105" s="213"/>
      <c r="BP105" s="214" t="s">
        <v>39</v>
      </c>
      <c r="BQ105" s="214" t="s">
        <v>39</v>
      </c>
      <c r="BR105" s="213">
        <f>BR17+BR23+BR31+BR37+BR43+BR48+BR54+BR60+BR70+BR75+BR81+BR87+BR68</f>
        <v>303862.40000000002</v>
      </c>
      <c r="BS105" s="213"/>
      <c r="BT105" s="214" t="s">
        <v>39</v>
      </c>
      <c r="BU105" s="237" t="s">
        <v>39</v>
      </c>
      <c r="BV105" s="238">
        <f>BV17+BV23+BV31+BV37+BV43+BV48+BV54+BV60+BV70+BV75+BV81+BV87+BV68</f>
        <v>298053.40000000002</v>
      </c>
      <c r="BW105" s="213"/>
      <c r="BX105" s="214" t="s">
        <v>39</v>
      </c>
      <c r="BY105" s="237" t="s">
        <v>39</v>
      </c>
      <c r="BZ105" s="213">
        <f>BZ17+BZ23+BZ31+BZ37+BZ43+BZ48+BZ54+BZ60+BZ70+BZ75+BZ81+BZ87+BZ68</f>
        <v>5809</v>
      </c>
      <c r="CA105" s="213"/>
      <c r="CB105" s="214" t="s">
        <v>39</v>
      </c>
      <c r="CC105" s="237" t="s">
        <v>39</v>
      </c>
      <c r="CD105" s="240">
        <f t="shared" si="21"/>
        <v>137.55654142145769</v>
      </c>
      <c r="CE105" s="241"/>
      <c r="CF105" s="245">
        <f t="shared" si="22"/>
        <v>8784</v>
      </c>
      <c r="CG105" s="213"/>
      <c r="CH105" s="244">
        <f>CH17+CH23+CH31+CH37+CH43+CH48+CH54+CH60+CH70+CH75+CH81+CH87</f>
        <v>1.0027397260273974</v>
      </c>
      <c r="CI105" s="213"/>
      <c r="CJ105" s="214" t="s">
        <v>39</v>
      </c>
      <c r="CK105" s="237" t="s">
        <v>39</v>
      </c>
      <c r="CL105" s="213">
        <f t="shared" si="23"/>
        <v>1185915.8</v>
      </c>
      <c r="CM105" s="213"/>
      <c r="CN105" s="214" t="s">
        <v>39</v>
      </c>
      <c r="CO105" s="237" t="s">
        <v>39</v>
      </c>
      <c r="CP105" s="213">
        <f t="shared" si="24"/>
        <v>1160396.8</v>
      </c>
      <c r="CQ105" s="213"/>
      <c r="CR105" s="214" t="s">
        <v>39</v>
      </c>
      <c r="CS105" s="237" t="s">
        <v>39</v>
      </c>
      <c r="CT105" s="213">
        <f t="shared" si="25"/>
        <v>25519</v>
      </c>
      <c r="CU105" s="213"/>
      <c r="CV105" s="214" t="s">
        <v>39</v>
      </c>
      <c r="CW105" s="237" t="s">
        <v>39</v>
      </c>
      <c r="CX105" s="240">
        <f t="shared" si="26"/>
        <v>135.00862932604736</v>
      </c>
      <c r="CY105" s="246"/>
      <c r="CZ105" s="931"/>
      <c r="DA105" s="243"/>
      <c r="DB105" s="235"/>
      <c r="DC105" s="247"/>
      <c r="DD105" s="248"/>
      <c r="DE105" s="249"/>
      <c r="DF105" s="214"/>
      <c r="DG105" s="237"/>
      <c r="DH105" s="248"/>
      <c r="DI105" s="249"/>
      <c r="DJ105" s="214"/>
      <c r="DK105" s="237"/>
      <c r="DL105" s="248"/>
      <c r="DM105" s="250"/>
      <c r="DN105" s="214"/>
      <c r="DO105" s="237"/>
      <c r="DP105" s="251"/>
      <c r="DQ105" s="252"/>
      <c r="DR105" s="253"/>
      <c r="DS105" s="254"/>
      <c r="DT105" s="255"/>
      <c r="DU105" s="256"/>
      <c r="DV105" s="238"/>
      <c r="DW105" s="257"/>
      <c r="DX105" s="214"/>
      <c r="DY105" s="256"/>
      <c r="DZ105" s="238"/>
      <c r="EA105" s="257"/>
      <c r="EB105" s="214"/>
      <c r="EC105" s="237"/>
      <c r="ED105" s="238"/>
      <c r="EE105" s="257"/>
      <c r="EF105" s="214"/>
      <c r="EG105" s="258"/>
      <c r="EH105" s="259"/>
      <c r="EI105" s="260"/>
    </row>
    <row r="106" spans="1:139" x14ac:dyDescent="0.25">
      <c r="A106" s="233"/>
      <c r="B106" s="157" t="s">
        <v>44</v>
      </c>
      <c r="C106" s="234"/>
      <c r="D106" s="410">
        <f>D18+D24+D32+D38+D44+D49+D55+D61+D76+D82+D88</f>
        <v>2183</v>
      </c>
      <c r="E106" s="235"/>
      <c r="F106" s="244">
        <f>D106/2183</f>
        <v>1</v>
      </c>
      <c r="G106" s="236"/>
      <c r="H106" s="214" t="s">
        <v>39</v>
      </c>
      <c r="I106" s="237" t="s">
        <v>39</v>
      </c>
      <c r="J106" s="238">
        <f>J18+J24+J32+J38+J44+J49+J55+J61+J76+J82+J88</f>
        <v>47936.119999999995</v>
      </c>
      <c r="K106" s="238"/>
      <c r="L106" s="214" t="s">
        <v>39</v>
      </c>
      <c r="M106" s="237" t="s">
        <v>39</v>
      </c>
      <c r="N106" s="238">
        <f>N18+N24+N32+N38+N44+N49+N55+N61+N76+N82+N88</f>
        <v>47936.119999999995</v>
      </c>
      <c r="O106" s="239"/>
      <c r="P106" s="424" t="s">
        <v>39</v>
      </c>
      <c r="Q106" s="237" t="s">
        <v>39</v>
      </c>
      <c r="R106" s="213">
        <f>R18+R24+R32+R38+R44+R49+R55+R61+R76+R82+R88</f>
        <v>0</v>
      </c>
      <c r="S106" s="239"/>
      <c r="T106" s="424" t="s">
        <v>39</v>
      </c>
      <c r="U106" s="237" t="s">
        <v>39</v>
      </c>
      <c r="V106" s="240">
        <f t="shared" si="17"/>
        <v>21.958827301878149</v>
      </c>
      <c r="W106" s="241"/>
      <c r="X106" s="235">
        <f>X18+X24+X32+X38+X44+X49+X55+X61+X76+X82+X88</f>
        <v>2184.0000000000005</v>
      </c>
      <c r="Y106" s="235"/>
      <c r="Z106" s="244">
        <f>X106/2184</f>
        <v>1.0000000000000002</v>
      </c>
      <c r="AA106" s="213"/>
      <c r="AB106" s="214" t="s">
        <v>39</v>
      </c>
      <c r="AC106" s="214" t="s">
        <v>39</v>
      </c>
      <c r="AD106" s="213">
        <f>AD18+AD24+AD32+AD38+AD44+AD49+AD55+AD61+AD76+AD82+AD88</f>
        <v>45567.8</v>
      </c>
      <c r="AE106" s="213"/>
      <c r="AF106" s="214" t="s">
        <v>39</v>
      </c>
      <c r="AG106" s="237" t="s">
        <v>39</v>
      </c>
      <c r="AH106" s="238">
        <f>AH18+AH24+AH32+AH38+AH44+AH49+AH55+AH61+AH76+AH82+AH88</f>
        <v>45567.8</v>
      </c>
      <c r="AI106" s="213"/>
      <c r="AJ106" s="214" t="s">
        <v>39</v>
      </c>
      <c r="AK106" s="237" t="s">
        <v>39</v>
      </c>
      <c r="AL106" s="213">
        <f>AL18+AL24+AL32+AL38+AL44+AL49+AL55+AL61+AL76+AL82+AL88</f>
        <v>0</v>
      </c>
      <c r="AM106" s="213"/>
      <c r="AN106" s="214" t="s">
        <v>39</v>
      </c>
      <c r="AO106" s="237" t="s">
        <v>39</v>
      </c>
      <c r="AP106" s="240">
        <f t="shared" si="18"/>
        <v>20.864377289377288</v>
      </c>
      <c r="AQ106" s="241"/>
      <c r="AR106" s="235">
        <f>AR18+AR24+AR32+AR38+AR44+AR49+AR55+AR61+AR76+AR82+AR88</f>
        <v>2208</v>
      </c>
      <c r="AS106" s="243"/>
      <c r="AT106" s="244">
        <f>AR106/2208</f>
        <v>1</v>
      </c>
      <c r="AU106" s="213"/>
      <c r="AV106" s="214" t="s">
        <v>39</v>
      </c>
      <c r="AW106" s="214" t="s">
        <v>39</v>
      </c>
      <c r="AX106" s="213">
        <f>AX18+AX24+AX32+AX38+AX44+AX49+AX55+AX61+AX76+AX82+AX88</f>
        <v>47142</v>
      </c>
      <c r="AY106" s="213"/>
      <c r="AZ106" s="214" t="s">
        <v>39</v>
      </c>
      <c r="BA106" s="237" t="s">
        <v>39</v>
      </c>
      <c r="BB106" s="238">
        <f>BB18+BB24+BB32+BB38+BB44+BB49+BB55+BB61+BB76+BB82+BB88</f>
        <v>47142</v>
      </c>
      <c r="BC106" s="213"/>
      <c r="BD106" s="214" t="s">
        <v>39</v>
      </c>
      <c r="BE106" s="237" t="s">
        <v>39</v>
      </c>
      <c r="BF106" s="213">
        <f>BF18+BF24+BF32+BF38+BF44+BF49+BF55+BF61+BF76+BF82+BF88</f>
        <v>0</v>
      </c>
      <c r="BG106" s="213"/>
      <c r="BH106" s="214" t="s">
        <v>39</v>
      </c>
      <c r="BI106" s="237" t="s">
        <v>39</v>
      </c>
      <c r="BJ106" s="240">
        <f t="shared" si="19"/>
        <v>21.350543478260871</v>
      </c>
      <c r="BK106" s="241"/>
      <c r="BL106" s="235">
        <f>BL18+BL24+BL32+BL38+BL44+BL49+BL55+BL61+BL76+BL82+BL88</f>
        <v>2209</v>
      </c>
      <c r="BM106" s="235"/>
      <c r="BN106" s="244">
        <f>BN18+BN24+BN32+BN38+BN44+BN49+BN55+BN61+BN76+BN82+BN88</f>
        <v>1</v>
      </c>
      <c r="BO106" s="213"/>
      <c r="BP106" s="214" t="s">
        <v>39</v>
      </c>
      <c r="BQ106" s="214" t="s">
        <v>39</v>
      </c>
      <c r="BR106" s="213">
        <f t="shared" si="20"/>
        <v>45791.92</v>
      </c>
      <c r="BS106" s="213"/>
      <c r="BT106" s="214" t="s">
        <v>39</v>
      </c>
      <c r="BU106" s="237" t="s">
        <v>39</v>
      </c>
      <c r="BV106" s="238">
        <f>BV18+BV24+BV32+BV38+BV44+BV49+BV55+BV61+BV76+BV82+BV88</f>
        <v>45791.92</v>
      </c>
      <c r="BW106" s="213"/>
      <c r="BX106" s="214" t="s">
        <v>39</v>
      </c>
      <c r="BY106" s="237" t="s">
        <v>39</v>
      </c>
      <c r="BZ106" s="213">
        <f>BZ18+BZ24+BZ32+BZ38+BZ44+BZ49+BZ55+BZ61+BZ76+BZ82+BZ88</f>
        <v>0</v>
      </c>
      <c r="CA106" s="213"/>
      <c r="CB106" s="214" t="s">
        <v>39</v>
      </c>
      <c r="CC106" s="237" t="s">
        <v>39</v>
      </c>
      <c r="CD106" s="240">
        <f t="shared" si="21"/>
        <v>20.729705749207785</v>
      </c>
      <c r="CE106" s="241"/>
      <c r="CF106" s="245">
        <f t="shared" si="22"/>
        <v>8784</v>
      </c>
      <c r="CG106" s="213"/>
      <c r="CH106" s="244">
        <f>CH18+CH24+CH32+CH38+CH44+CH49+CH55+CH61+CH76+CH82+CH88</f>
        <v>1.0027397260273971</v>
      </c>
      <c r="CI106" s="213"/>
      <c r="CJ106" s="214" t="s">
        <v>39</v>
      </c>
      <c r="CK106" s="237" t="s">
        <v>39</v>
      </c>
      <c r="CL106" s="213">
        <f t="shared" si="23"/>
        <v>186437.84</v>
      </c>
      <c r="CM106" s="213"/>
      <c r="CN106" s="214" t="s">
        <v>39</v>
      </c>
      <c r="CO106" s="237" t="s">
        <v>39</v>
      </c>
      <c r="CP106" s="213">
        <f t="shared" si="24"/>
        <v>186437.84</v>
      </c>
      <c r="CQ106" s="213"/>
      <c r="CR106" s="214" t="s">
        <v>39</v>
      </c>
      <c r="CS106" s="237" t="s">
        <v>39</v>
      </c>
      <c r="CT106" s="213">
        <f t="shared" si="25"/>
        <v>0</v>
      </c>
      <c r="CU106" s="213"/>
      <c r="CV106" s="214" t="s">
        <v>39</v>
      </c>
      <c r="CW106" s="237" t="s">
        <v>39</v>
      </c>
      <c r="CX106" s="240">
        <f t="shared" si="26"/>
        <v>21.224708561020037</v>
      </c>
      <c r="CY106" s="246"/>
      <c r="CZ106" s="931"/>
      <c r="DA106" s="243"/>
      <c r="DB106" s="235"/>
      <c r="DC106" s="247"/>
      <c r="DD106" s="524"/>
      <c r="DE106" s="213"/>
      <c r="DF106" s="214"/>
      <c r="DG106" s="237"/>
      <c r="DH106" s="524"/>
      <c r="DI106" s="213"/>
      <c r="DJ106" s="214"/>
      <c r="DK106" s="237"/>
      <c r="DL106" s="524"/>
      <c r="DM106" s="932"/>
      <c r="DN106" s="214"/>
      <c r="DO106" s="237"/>
      <c r="DP106" s="933"/>
      <c r="DQ106" s="252"/>
      <c r="DR106" s="253"/>
      <c r="DS106" s="254"/>
      <c r="DT106" s="255"/>
      <c r="DU106" s="256"/>
      <c r="DV106" s="524"/>
      <c r="DW106" s="257"/>
      <c r="DX106" s="214"/>
      <c r="DY106" s="256"/>
      <c r="DZ106" s="238"/>
      <c r="EA106" s="257"/>
      <c r="EB106" s="214"/>
      <c r="EC106" s="237"/>
      <c r="ED106" s="238"/>
      <c r="EE106" s="257"/>
      <c r="EF106" s="214"/>
      <c r="EG106" s="256"/>
      <c r="EH106" s="259"/>
      <c r="EI106" s="260"/>
    </row>
    <row r="107" spans="1:139" ht="15.75" thickBot="1" x14ac:dyDescent="0.3">
      <c r="A107" s="934"/>
      <c r="B107" s="158" t="s">
        <v>57</v>
      </c>
      <c r="C107" s="935"/>
      <c r="D107" s="411">
        <v>70</v>
      </c>
      <c r="E107" s="412"/>
      <c r="F107" s="413">
        <f>D107/70</f>
        <v>1</v>
      </c>
      <c r="G107" s="414"/>
      <c r="H107" s="415" t="s">
        <v>39</v>
      </c>
      <c r="I107" s="416" t="s">
        <v>39</v>
      </c>
      <c r="J107" s="417">
        <f>N107</f>
        <v>90</v>
      </c>
      <c r="K107" s="417"/>
      <c r="L107" s="415" t="s">
        <v>39</v>
      </c>
      <c r="M107" s="416" t="s">
        <v>39</v>
      </c>
      <c r="N107" s="417">
        <f>N64</f>
        <v>90</v>
      </c>
      <c r="O107" s="936"/>
      <c r="P107" s="937" t="s">
        <v>39</v>
      </c>
      <c r="Q107" s="416" t="s">
        <v>39</v>
      </c>
      <c r="R107" s="215">
        <v>0</v>
      </c>
      <c r="S107" s="936"/>
      <c r="T107" s="937" t="s">
        <v>39</v>
      </c>
      <c r="U107" s="416" t="s">
        <v>39</v>
      </c>
      <c r="V107" s="938">
        <f t="shared" si="17"/>
        <v>1.2857142857142858</v>
      </c>
      <c r="W107" s="939"/>
      <c r="X107" s="412">
        <f>X64</f>
        <v>70</v>
      </c>
      <c r="Y107" s="412"/>
      <c r="Z107" s="413">
        <f>X107/58.5</f>
        <v>1.1965811965811965</v>
      </c>
      <c r="AA107" s="215"/>
      <c r="AB107" s="415" t="s">
        <v>39</v>
      </c>
      <c r="AC107" s="415" t="s">
        <v>39</v>
      </c>
      <c r="AD107" s="215">
        <f>AH107</f>
        <v>90</v>
      </c>
      <c r="AE107" s="215"/>
      <c r="AF107" s="415" t="s">
        <v>39</v>
      </c>
      <c r="AG107" s="416" t="s">
        <v>39</v>
      </c>
      <c r="AH107" s="417">
        <f>AH64</f>
        <v>90</v>
      </c>
      <c r="AI107" s="215"/>
      <c r="AJ107" s="415" t="s">
        <v>39</v>
      </c>
      <c r="AK107" s="416" t="s">
        <v>39</v>
      </c>
      <c r="AL107" s="215">
        <v>0</v>
      </c>
      <c r="AM107" s="215"/>
      <c r="AN107" s="415" t="s">
        <v>39</v>
      </c>
      <c r="AO107" s="416" t="s">
        <v>39</v>
      </c>
      <c r="AP107" s="938">
        <f t="shared" si="18"/>
        <v>1.2857142857142858</v>
      </c>
      <c r="AQ107" s="939"/>
      <c r="AR107" s="412">
        <f>AR64</f>
        <v>55</v>
      </c>
      <c r="AS107" s="422"/>
      <c r="AT107" s="413">
        <f>AR107/40</f>
        <v>1.375</v>
      </c>
      <c r="AU107" s="215"/>
      <c r="AV107" s="415" t="s">
        <v>39</v>
      </c>
      <c r="AW107" s="415" t="s">
        <v>39</v>
      </c>
      <c r="AX107" s="215">
        <f>BB107</f>
        <v>70</v>
      </c>
      <c r="AY107" s="215"/>
      <c r="AZ107" s="415" t="s">
        <v>39</v>
      </c>
      <c r="BA107" s="416" t="s">
        <v>39</v>
      </c>
      <c r="BB107" s="417">
        <f>BB64</f>
        <v>70</v>
      </c>
      <c r="BC107" s="215"/>
      <c r="BD107" s="415" t="s">
        <v>39</v>
      </c>
      <c r="BE107" s="416" t="s">
        <v>39</v>
      </c>
      <c r="BF107" s="215"/>
      <c r="BG107" s="215"/>
      <c r="BH107" s="415" t="s">
        <v>39</v>
      </c>
      <c r="BI107" s="416" t="s">
        <v>39</v>
      </c>
      <c r="BJ107" s="938">
        <f t="shared" si="19"/>
        <v>1.2727272727272727</v>
      </c>
      <c r="BK107" s="939"/>
      <c r="BL107" s="412">
        <f>BL64</f>
        <v>40</v>
      </c>
      <c r="BM107" s="412"/>
      <c r="BN107" s="413">
        <v>1</v>
      </c>
      <c r="BO107" s="215"/>
      <c r="BP107" s="415" t="s">
        <v>39</v>
      </c>
      <c r="BQ107" s="415" t="s">
        <v>39</v>
      </c>
      <c r="BR107" s="215">
        <f t="shared" si="20"/>
        <v>50</v>
      </c>
      <c r="BS107" s="215"/>
      <c r="BT107" s="415" t="s">
        <v>39</v>
      </c>
      <c r="BU107" s="416" t="s">
        <v>39</v>
      </c>
      <c r="BV107" s="417">
        <f>BV64</f>
        <v>50</v>
      </c>
      <c r="BW107" s="215"/>
      <c r="BX107" s="415" t="s">
        <v>39</v>
      </c>
      <c r="BY107" s="416" t="s">
        <v>39</v>
      </c>
      <c r="BZ107" s="215">
        <f>BZ64</f>
        <v>0</v>
      </c>
      <c r="CA107" s="215"/>
      <c r="CB107" s="415" t="s">
        <v>39</v>
      </c>
      <c r="CC107" s="416" t="s">
        <v>39</v>
      </c>
      <c r="CD107" s="938">
        <f t="shared" si="21"/>
        <v>1.25</v>
      </c>
      <c r="CE107" s="939"/>
      <c r="CF107" s="940">
        <f t="shared" si="22"/>
        <v>235</v>
      </c>
      <c r="CG107" s="215"/>
      <c r="CH107" s="413">
        <v>1</v>
      </c>
      <c r="CI107" s="215"/>
      <c r="CJ107" s="415" t="s">
        <v>39</v>
      </c>
      <c r="CK107" s="416" t="s">
        <v>39</v>
      </c>
      <c r="CL107" s="215">
        <f t="shared" si="23"/>
        <v>300</v>
      </c>
      <c r="CM107" s="215"/>
      <c r="CN107" s="415" t="s">
        <v>39</v>
      </c>
      <c r="CO107" s="416" t="s">
        <v>39</v>
      </c>
      <c r="CP107" s="215">
        <f t="shared" si="24"/>
        <v>300</v>
      </c>
      <c r="CQ107" s="215"/>
      <c r="CR107" s="415" t="s">
        <v>39</v>
      </c>
      <c r="CS107" s="416" t="s">
        <v>39</v>
      </c>
      <c r="CT107" s="215">
        <f t="shared" si="25"/>
        <v>0</v>
      </c>
      <c r="CU107" s="215"/>
      <c r="CV107" s="415" t="s">
        <v>39</v>
      </c>
      <c r="CW107" s="416" t="s">
        <v>39</v>
      </c>
      <c r="CX107" s="938">
        <f t="shared" si="26"/>
        <v>1.2765957446808511</v>
      </c>
      <c r="CY107" s="941"/>
      <c r="CZ107" s="942"/>
      <c r="DA107" s="422"/>
      <c r="DB107" s="943"/>
      <c r="DC107" s="944"/>
      <c r="DD107" s="945"/>
      <c r="DE107" s="946"/>
      <c r="DF107" s="415"/>
      <c r="DG107" s="416"/>
      <c r="DH107" s="945"/>
      <c r="DI107" s="946"/>
      <c r="DJ107" s="415"/>
      <c r="DK107" s="416"/>
      <c r="DL107" s="945"/>
      <c r="DM107" s="947"/>
      <c r="DN107" s="415"/>
      <c r="DO107" s="416"/>
      <c r="DP107" s="948"/>
      <c r="DQ107" s="949"/>
      <c r="DR107" s="950"/>
      <c r="DS107" s="951"/>
      <c r="DT107" s="952"/>
      <c r="DU107" s="953"/>
      <c r="DV107" s="954"/>
      <c r="DW107" s="955"/>
      <c r="DX107" s="415"/>
      <c r="DY107" s="953"/>
      <c r="DZ107" s="417"/>
      <c r="EA107" s="955"/>
      <c r="EB107" s="415"/>
      <c r="EC107" s="416"/>
      <c r="ED107" s="417"/>
      <c r="EE107" s="955"/>
      <c r="EF107" s="415"/>
      <c r="EG107" s="953"/>
      <c r="EH107" s="956"/>
      <c r="EI107" s="957"/>
    </row>
    <row r="108" spans="1:139" x14ac:dyDescent="0.25">
      <c r="B108" s="912"/>
      <c r="H108" s="419"/>
      <c r="I108" s="216"/>
      <c r="J108" s="216"/>
      <c r="K108" s="216"/>
      <c r="L108" s="216"/>
      <c r="M108" s="216"/>
      <c r="N108" s="216"/>
      <c r="P108" s="216"/>
      <c r="Q108" s="216"/>
      <c r="R108" s="216"/>
      <c r="S108" s="216"/>
      <c r="T108" s="216"/>
      <c r="AB108" s="419"/>
      <c r="AD108" s="216"/>
      <c r="AE108" s="216"/>
      <c r="AI108" s="418"/>
      <c r="AS108" s="418"/>
      <c r="AT108" s="216"/>
      <c r="AV108" s="216"/>
      <c r="AW108" s="419"/>
      <c r="AX108" s="216"/>
      <c r="AY108" s="216"/>
      <c r="AZ108" s="216"/>
      <c r="BA108" s="216"/>
      <c r="BD108" s="216"/>
      <c r="BE108" s="216"/>
      <c r="BF108" s="216"/>
      <c r="BG108" s="216"/>
      <c r="BH108" s="216"/>
      <c r="BJ108" s="216"/>
      <c r="BM108" s="418"/>
      <c r="BN108" s="216"/>
      <c r="BP108" s="216"/>
      <c r="BR108" s="216"/>
      <c r="BT108" s="216"/>
      <c r="BX108" s="216"/>
      <c r="BZ108" s="216"/>
      <c r="CB108" s="216"/>
      <c r="CD108" s="216"/>
      <c r="CH108" s="216"/>
      <c r="CI108" s="216"/>
      <c r="CJ108" s="216"/>
      <c r="CK108" s="216"/>
      <c r="CL108" s="216"/>
      <c r="CM108" s="216"/>
      <c r="CN108" s="216"/>
      <c r="CO108" s="216"/>
      <c r="CP108" s="216"/>
      <c r="CQ108" s="216"/>
      <c r="CR108" s="216"/>
      <c r="CS108" s="216"/>
      <c r="CT108" s="216"/>
      <c r="CZ108" s="418">
        <f>SUM(CZ101:CZ107)</f>
        <v>0</v>
      </c>
      <c r="DA108" s="418">
        <f>SUM(DA101:DA107)</f>
        <v>0</v>
      </c>
      <c r="DD108" s="447"/>
      <c r="DE108" s="447"/>
      <c r="DF108" s="447"/>
      <c r="DG108" s="447"/>
      <c r="DH108" s="447"/>
      <c r="DI108" s="447"/>
      <c r="DJ108" s="447"/>
      <c r="DK108" s="447"/>
      <c r="DL108" s="447"/>
      <c r="DM108" s="447"/>
      <c r="DN108" s="447"/>
      <c r="DO108" s="447"/>
      <c r="DP108" s="447"/>
      <c r="DQ108" s="447"/>
      <c r="DT108" s="447"/>
      <c r="DV108" s="447"/>
      <c r="DW108" s="447"/>
      <c r="DX108" s="447"/>
      <c r="DY108" s="447"/>
      <c r="DZ108" s="447"/>
      <c r="EA108" s="447"/>
      <c r="EB108" s="447"/>
      <c r="EC108" s="447"/>
      <c r="ED108" s="447"/>
      <c r="EE108" s="447"/>
      <c r="EF108" s="447"/>
      <c r="EG108" s="447"/>
      <c r="EH108" s="447"/>
      <c r="EI108" s="447"/>
    </row>
    <row r="109" spans="1:139" x14ac:dyDescent="0.25">
      <c r="B109" s="159"/>
      <c r="F109" s="418"/>
      <c r="I109" s="216"/>
      <c r="J109" s="216"/>
      <c r="K109" s="216"/>
      <c r="L109" s="216"/>
      <c r="M109" s="216"/>
      <c r="N109" s="216"/>
      <c r="P109" s="216"/>
      <c r="Q109" s="216"/>
      <c r="R109" s="216"/>
      <c r="S109" s="216"/>
      <c r="T109" s="216"/>
      <c r="V109" s="216"/>
      <c r="W109" s="216"/>
      <c r="X109" s="447"/>
      <c r="Y109" s="447"/>
      <c r="Z109" s="216"/>
      <c r="AA109" s="216"/>
      <c r="AB109" s="216"/>
      <c r="AC109" s="216"/>
      <c r="AD109" s="216"/>
      <c r="AE109" s="216"/>
      <c r="AF109" s="216"/>
      <c r="AG109" s="216"/>
      <c r="AJ109" s="216"/>
      <c r="AK109" s="216"/>
      <c r="AL109" s="216"/>
      <c r="AM109" s="216"/>
      <c r="AN109" s="216"/>
      <c r="AP109" s="216"/>
      <c r="AQ109" s="216"/>
      <c r="AR109" s="216"/>
      <c r="AS109" s="216"/>
      <c r="AT109" s="216"/>
      <c r="AU109" s="216"/>
      <c r="AV109" s="216"/>
      <c r="AW109" s="216"/>
      <c r="AX109" s="216"/>
      <c r="AY109" s="216"/>
      <c r="AZ109" s="216"/>
      <c r="BA109" s="216"/>
      <c r="BD109" s="216"/>
      <c r="BE109" s="216"/>
      <c r="BF109" s="216"/>
      <c r="BG109" s="216"/>
      <c r="BH109" s="216"/>
      <c r="BJ109" s="216"/>
      <c r="BK109" s="216"/>
      <c r="BL109" s="216"/>
      <c r="BM109" s="216"/>
      <c r="BN109" s="216"/>
      <c r="BO109" s="216"/>
      <c r="BP109" s="418"/>
      <c r="BQ109" s="216"/>
      <c r="BR109" s="216"/>
      <c r="BS109" s="216"/>
      <c r="BT109" s="418"/>
      <c r="BU109" s="216"/>
      <c r="BW109" s="216"/>
      <c r="BX109" s="216"/>
      <c r="BY109" s="216"/>
      <c r="BZ109" s="216"/>
      <c r="CA109" s="216"/>
      <c r="CB109" s="216"/>
      <c r="CC109" s="216"/>
      <c r="CD109" s="216"/>
      <c r="CE109" s="216"/>
      <c r="CG109" s="216"/>
      <c r="CH109" s="216"/>
      <c r="CI109" s="216"/>
      <c r="CJ109" s="216"/>
      <c r="CK109" s="216"/>
      <c r="CL109" s="216"/>
      <c r="CM109" s="216"/>
      <c r="CN109" s="216"/>
      <c r="CO109" s="216"/>
      <c r="CP109" s="216"/>
      <c r="CQ109" s="216"/>
      <c r="CT109" s="216"/>
      <c r="CZ109" s="447"/>
      <c r="DA109" s="447"/>
      <c r="DD109" s="447"/>
      <c r="DE109" s="447"/>
      <c r="DF109" s="447"/>
      <c r="DG109" s="447"/>
      <c r="DH109" s="447"/>
      <c r="DI109" s="447"/>
      <c r="DJ109" s="447"/>
      <c r="DK109" s="447"/>
      <c r="DL109" s="447"/>
      <c r="DM109" s="447"/>
      <c r="DN109" s="447"/>
      <c r="DO109" s="447"/>
      <c r="DP109" s="447"/>
      <c r="DQ109" s="447"/>
    </row>
    <row r="110" spans="1:139" x14ac:dyDescent="0.25">
      <c r="B110" s="160" t="s">
        <v>106</v>
      </c>
      <c r="D110" s="420"/>
      <c r="E110" s="420"/>
      <c r="I110" s="216"/>
      <c r="J110" s="216"/>
      <c r="K110" s="216"/>
      <c r="L110" s="216"/>
      <c r="M110" s="216"/>
      <c r="N110" s="216"/>
      <c r="P110" s="216"/>
      <c r="Q110" s="216"/>
      <c r="R110" s="216"/>
      <c r="S110" s="216"/>
      <c r="T110" s="216"/>
      <c r="V110" s="216"/>
      <c r="W110" s="216"/>
      <c r="X110" s="447"/>
      <c r="Y110" s="447"/>
      <c r="Z110" s="216"/>
      <c r="AA110" s="216"/>
      <c r="AB110" s="216"/>
      <c r="AC110" s="216"/>
      <c r="AD110" s="216"/>
      <c r="AE110" s="216"/>
      <c r="AF110" s="216"/>
      <c r="AG110" s="216"/>
      <c r="AJ110" s="216"/>
      <c r="AK110" s="216"/>
      <c r="AL110" s="216"/>
      <c r="AM110" s="216"/>
      <c r="AN110" s="216"/>
      <c r="AP110" s="216"/>
      <c r="AQ110" s="216"/>
      <c r="AR110" s="216"/>
      <c r="AS110" s="216"/>
      <c r="AT110" s="216"/>
      <c r="AU110" s="216"/>
      <c r="AV110" s="216"/>
      <c r="AW110" s="216"/>
      <c r="AX110" s="216"/>
      <c r="AY110" s="216"/>
      <c r="AZ110" s="216"/>
      <c r="BA110" s="216"/>
      <c r="BD110" s="216"/>
      <c r="BE110" s="216"/>
      <c r="BF110" s="216"/>
      <c r="BG110" s="216"/>
      <c r="BH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W110" s="216"/>
      <c r="BX110" s="216"/>
      <c r="BY110" s="216"/>
      <c r="BZ110" s="216"/>
      <c r="CA110" s="216"/>
      <c r="CB110" s="216"/>
      <c r="CC110" s="216"/>
      <c r="CD110" s="216"/>
      <c r="CE110" s="216"/>
      <c r="CG110" s="216"/>
      <c r="CH110" s="216"/>
      <c r="CI110" s="216"/>
      <c r="CJ110" s="216"/>
      <c r="CK110" s="216"/>
      <c r="CL110" s="216"/>
      <c r="CM110" s="216"/>
      <c r="CN110" s="216"/>
      <c r="CO110" s="216"/>
      <c r="CQ110" s="216"/>
      <c r="CZ110" s="447"/>
      <c r="DA110" s="447"/>
      <c r="DD110" s="447"/>
      <c r="DE110" s="447"/>
      <c r="DF110" s="447"/>
      <c r="DG110" s="447"/>
      <c r="DH110" s="447"/>
      <c r="DI110" s="447"/>
      <c r="DJ110" s="447"/>
      <c r="DK110" s="447"/>
      <c r="DL110" s="447"/>
      <c r="DM110" s="447"/>
      <c r="DN110" s="447"/>
      <c r="DO110" s="447"/>
      <c r="DP110" s="447"/>
      <c r="DQ110" s="447"/>
    </row>
    <row r="111" spans="1:139" x14ac:dyDescent="0.25">
      <c r="B111" s="995" t="s">
        <v>21</v>
      </c>
      <c r="C111" s="995"/>
      <c r="D111" s="420"/>
      <c r="E111" s="420"/>
      <c r="I111" s="216"/>
      <c r="J111" s="216"/>
      <c r="K111" s="216"/>
      <c r="L111" s="216"/>
      <c r="M111" s="216"/>
      <c r="N111" s="216"/>
      <c r="P111" s="216"/>
      <c r="Q111" s="216"/>
      <c r="R111" s="216"/>
      <c r="S111" s="216"/>
      <c r="T111" s="216"/>
      <c r="V111" s="216"/>
      <c r="W111" s="216"/>
      <c r="X111" s="447"/>
      <c r="Y111" s="447"/>
      <c r="Z111" s="216"/>
      <c r="AA111" s="216"/>
      <c r="AB111" s="216"/>
      <c r="AC111" s="216"/>
      <c r="AD111" s="216"/>
      <c r="AE111" s="216"/>
      <c r="AF111" s="216"/>
      <c r="AG111" s="216"/>
      <c r="AJ111" s="216"/>
      <c r="AK111" s="216"/>
      <c r="AL111" s="216"/>
      <c r="AM111" s="216"/>
      <c r="AN111" s="216"/>
      <c r="AP111" s="216"/>
      <c r="AQ111" s="216"/>
      <c r="AR111" s="216"/>
      <c r="AS111" s="216"/>
      <c r="AT111" s="216"/>
      <c r="AU111" s="216"/>
      <c r="AV111" s="216"/>
      <c r="AW111" s="216"/>
      <c r="AX111" s="216"/>
      <c r="AY111" s="216"/>
      <c r="AZ111" s="216"/>
      <c r="BA111" s="216"/>
      <c r="BD111" s="216"/>
      <c r="BE111" s="216"/>
      <c r="BF111" s="216"/>
      <c r="BG111" s="216"/>
      <c r="BH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W111" s="216"/>
      <c r="BX111" s="216"/>
      <c r="BY111" s="216"/>
      <c r="BZ111" s="216"/>
      <c r="CA111" s="216"/>
      <c r="CB111" s="216"/>
      <c r="CC111" s="216"/>
      <c r="CD111" s="216"/>
      <c r="CE111" s="216"/>
      <c r="CG111" s="216"/>
      <c r="CH111" s="216"/>
      <c r="CI111" s="216"/>
      <c r="CJ111" s="216"/>
      <c r="CK111" s="216"/>
      <c r="CL111" s="216"/>
      <c r="CM111" s="216"/>
      <c r="CN111" s="216"/>
      <c r="CO111" s="216"/>
      <c r="CQ111" s="216"/>
      <c r="CZ111" s="447"/>
      <c r="DA111" s="447"/>
      <c r="DD111" s="447"/>
      <c r="DE111" s="447"/>
      <c r="DF111" s="447"/>
      <c r="DG111" s="447"/>
      <c r="DH111" s="447"/>
      <c r="DI111" s="447"/>
      <c r="DJ111" s="447"/>
      <c r="DK111" s="447"/>
      <c r="DL111" s="447"/>
      <c r="DM111" s="447"/>
      <c r="DN111" s="447"/>
      <c r="DO111" s="447"/>
      <c r="DP111" s="447"/>
      <c r="DQ111" s="447"/>
    </row>
    <row r="112" spans="1:139" x14ac:dyDescent="0.25">
      <c r="B112" s="161" t="s">
        <v>97</v>
      </c>
      <c r="C112" s="265">
        <v>165140</v>
      </c>
      <c r="D112" s="266" t="s">
        <v>81</v>
      </c>
      <c r="E112" s="420"/>
      <c r="I112" s="216"/>
      <c r="J112" s="216"/>
      <c r="K112" s="216"/>
      <c r="L112" s="216"/>
      <c r="M112" s="216"/>
      <c r="N112" s="216"/>
      <c r="P112" s="216"/>
      <c r="Q112" s="216"/>
      <c r="R112" s="216"/>
      <c r="S112" s="958"/>
      <c r="T112" s="216"/>
      <c r="V112" s="216"/>
      <c r="W112" s="216"/>
      <c r="X112" s="447"/>
      <c r="Y112" s="447"/>
      <c r="Z112" s="216"/>
      <c r="AA112" s="216"/>
      <c r="AB112" s="216"/>
      <c r="AC112" s="216"/>
      <c r="AD112" s="216"/>
      <c r="AE112" s="216"/>
      <c r="AF112" s="216"/>
      <c r="AG112" s="216"/>
      <c r="AJ112" s="216"/>
      <c r="AK112" s="216"/>
      <c r="AL112" s="216"/>
      <c r="AM112" s="216"/>
      <c r="AN112" s="216"/>
      <c r="AP112" s="216"/>
      <c r="AQ112" s="216"/>
      <c r="AR112" s="216"/>
      <c r="AS112" s="216"/>
      <c r="AT112" s="216"/>
      <c r="AU112" s="216"/>
      <c r="AV112" s="216"/>
      <c r="AW112" s="216"/>
      <c r="AX112" s="216"/>
      <c r="AY112" s="216"/>
      <c r="AZ112" s="216"/>
      <c r="BA112" s="216"/>
      <c r="BD112" s="216"/>
      <c r="BE112" s="216"/>
      <c r="BF112" s="216"/>
      <c r="BG112" s="216"/>
      <c r="BH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W112" s="216"/>
      <c r="BX112" s="216"/>
      <c r="BY112" s="216"/>
      <c r="BZ112" s="216"/>
      <c r="CA112" s="216"/>
      <c r="CB112" s="216"/>
      <c r="CC112" s="216"/>
      <c r="CD112" s="216"/>
      <c r="CE112" s="216"/>
      <c r="CG112" s="216"/>
      <c r="CH112" s="216"/>
      <c r="CI112" s="216"/>
      <c r="CJ112" s="216"/>
      <c r="CK112" s="216"/>
      <c r="CL112" s="216"/>
      <c r="CM112" s="216"/>
      <c r="CN112" s="216"/>
      <c r="CO112" s="216"/>
      <c r="CZ112" s="447"/>
      <c r="DA112" s="447"/>
      <c r="DD112" s="447"/>
      <c r="DE112" s="447"/>
      <c r="DF112" s="447"/>
      <c r="DG112" s="447"/>
      <c r="DH112" s="447"/>
      <c r="DI112" s="447"/>
      <c r="DJ112" s="447"/>
      <c r="DK112" s="447"/>
      <c r="DL112" s="447"/>
      <c r="DM112" s="447"/>
      <c r="DN112" s="447"/>
      <c r="DO112" s="447"/>
      <c r="DP112" s="447"/>
      <c r="DQ112" s="447"/>
    </row>
    <row r="113" spans="1:139" x14ac:dyDescent="0.25">
      <c r="B113" s="161" t="s">
        <v>82</v>
      </c>
      <c r="C113" s="265">
        <v>55821</v>
      </c>
      <c r="D113" s="266" t="s">
        <v>81</v>
      </c>
      <c r="E113" s="420"/>
      <c r="I113" s="216"/>
      <c r="J113" s="216"/>
      <c r="K113" s="216"/>
      <c r="L113" s="216"/>
      <c r="M113" s="216"/>
      <c r="N113" s="216"/>
      <c r="P113" s="216"/>
      <c r="Q113" s="216"/>
      <c r="R113" s="216"/>
      <c r="S113" s="958"/>
      <c r="T113" s="216"/>
      <c r="V113" s="216"/>
      <c r="W113" s="216"/>
      <c r="X113" s="447"/>
      <c r="Y113" s="447"/>
      <c r="Z113" s="216"/>
      <c r="AA113" s="216"/>
      <c r="AB113" s="216"/>
      <c r="AC113" s="216"/>
      <c r="AD113" s="216"/>
      <c r="AE113" s="216"/>
      <c r="AF113" s="216"/>
      <c r="AG113" s="216"/>
      <c r="AJ113" s="216"/>
      <c r="AK113" s="216"/>
      <c r="AL113" s="216"/>
      <c r="AM113" s="216"/>
      <c r="AN113" s="216"/>
      <c r="AP113" s="216"/>
      <c r="AQ113" s="216"/>
      <c r="AR113" s="216"/>
      <c r="AS113" s="216"/>
      <c r="AT113" s="216"/>
      <c r="AU113" s="216"/>
      <c r="AV113" s="216"/>
      <c r="AW113" s="216"/>
      <c r="AX113" s="216"/>
      <c r="AY113" s="216"/>
      <c r="AZ113" s="216"/>
      <c r="BA113" s="216"/>
      <c r="BD113" s="216"/>
      <c r="BE113" s="216"/>
      <c r="BF113" s="216"/>
      <c r="BG113" s="216"/>
      <c r="BH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W113" s="216"/>
      <c r="BX113" s="216"/>
      <c r="BY113" s="216"/>
      <c r="BZ113" s="216"/>
      <c r="CA113" s="216"/>
      <c r="CB113" s="216"/>
      <c r="CC113" s="216"/>
      <c r="CD113" s="216"/>
      <c r="CE113" s="216"/>
      <c r="CG113" s="216"/>
      <c r="CH113" s="216"/>
      <c r="CI113" s="216"/>
      <c r="CJ113" s="216"/>
      <c r="CK113" s="216"/>
      <c r="CL113" s="216"/>
      <c r="CM113" s="216"/>
      <c r="CN113" s="216"/>
      <c r="CO113" s="216"/>
      <c r="CZ113" s="447"/>
      <c r="DA113" s="447"/>
      <c r="DD113" s="447"/>
      <c r="DE113" s="447"/>
      <c r="DF113" s="447"/>
      <c r="DG113" s="447"/>
      <c r="DH113" s="447"/>
      <c r="DI113" s="447"/>
      <c r="DJ113" s="447"/>
      <c r="DK113" s="447"/>
      <c r="DL113" s="447"/>
      <c r="DM113" s="447"/>
      <c r="DN113" s="447"/>
      <c r="DO113" s="447"/>
      <c r="DP113" s="447"/>
      <c r="DQ113" s="447"/>
    </row>
    <row r="114" spans="1:139" x14ac:dyDescent="0.25">
      <c r="B114" s="161" t="s">
        <v>101</v>
      </c>
      <c r="C114" s="265">
        <v>32520</v>
      </c>
      <c r="D114" s="266" t="s">
        <v>81</v>
      </c>
      <c r="E114" s="420"/>
      <c r="I114" s="216"/>
      <c r="J114" s="216"/>
      <c r="K114" s="216"/>
      <c r="L114" s="216"/>
      <c r="M114" s="216"/>
      <c r="N114" s="216"/>
      <c r="P114" s="216"/>
      <c r="Q114" s="216"/>
      <c r="R114" s="216"/>
      <c r="S114" s="216"/>
      <c r="T114" s="216"/>
      <c r="V114" s="216"/>
      <c r="W114" s="216"/>
      <c r="X114" s="447"/>
      <c r="Y114" s="447"/>
      <c r="Z114" s="216"/>
      <c r="AA114" s="216"/>
      <c r="AB114" s="216"/>
      <c r="AC114" s="216"/>
      <c r="AD114" s="216"/>
      <c r="AE114" s="216"/>
      <c r="AF114" s="216"/>
      <c r="AG114" s="216"/>
      <c r="AJ114" s="216"/>
      <c r="AK114" s="216"/>
      <c r="AL114" s="216"/>
      <c r="AM114" s="216"/>
      <c r="AN114" s="216"/>
      <c r="AP114" s="216"/>
      <c r="AQ114" s="216"/>
      <c r="AR114" s="216"/>
      <c r="AS114" s="216"/>
      <c r="AT114" s="216"/>
      <c r="AU114" s="216"/>
      <c r="AV114" s="216"/>
      <c r="AW114" s="216"/>
      <c r="AX114" s="216"/>
      <c r="AY114" s="216"/>
      <c r="AZ114" s="216"/>
      <c r="BA114" s="216"/>
      <c r="BD114" s="216"/>
      <c r="BE114" s="216"/>
      <c r="BF114" s="216"/>
      <c r="BG114" s="216"/>
      <c r="BH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W114" s="216"/>
      <c r="BX114" s="216"/>
      <c r="BY114" s="216"/>
      <c r="BZ114" s="216"/>
      <c r="CA114" s="216"/>
      <c r="CB114" s="216"/>
      <c r="CC114" s="216"/>
      <c r="CD114" s="216"/>
      <c r="CE114" s="216"/>
      <c r="CG114" s="216"/>
      <c r="CH114" s="216"/>
      <c r="CI114" s="216"/>
      <c r="CJ114" s="216"/>
      <c r="CK114" s="216"/>
      <c r="CL114" s="216"/>
      <c r="CM114" s="216"/>
      <c r="CN114" s="216"/>
      <c r="CO114" s="216"/>
      <c r="CZ114" s="447"/>
      <c r="DA114" s="447"/>
      <c r="DD114" s="447"/>
      <c r="DE114" s="447"/>
      <c r="DF114" s="447"/>
      <c r="DG114" s="447"/>
      <c r="DH114" s="447"/>
      <c r="DI114" s="447"/>
      <c r="DJ114" s="447"/>
      <c r="DK114" s="447"/>
      <c r="DL114" s="447"/>
      <c r="DM114" s="447"/>
      <c r="DN114" s="447"/>
      <c r="DO114" s="447"/>
      <c r="DP114" s="447"/>
      <c r="DQ114" s="447"/>
    </row>
    <row r="115" spans="1:139" x14ac:dyDescent="0.25">
      <c r="B115" s="161" t="s">
        <v>102</v>
      </c>
      <c r="C115" s="162">
        <v>8222</v>
      </c>
      <c r="D115" s="266" t="s">
        <v>81</v>
      </c>
      <c r="E115" s="420"/>
      <c r="I115" s="216"/>
      <c r="J115" s="216"/>
      <c r="K115" s="216"/>
      <c r="L115" s="216"/>
      <c r="M115" s="216"/>
      <c r="N115" s="216"/>
      <c r="P115" s="216"/>
      <c r="Q115" s="216"/>
      <c r="R115" s="216"/>
      <c r="S115" s="958"/>
      <c r="T115" s="216"/>
      <c r="V115" s="216"/>
      <c r="W115" s="216"/>
      <c r="X115" s="447"/>
      <c r="Y115" s="447"/>
      <c r="Z115" s="216"/>
      <c r="AA115" s="216"/>
      <c r="AB115" s="216"/>
      <c r="AC115" s="216"/>
      <c r="AD115" s="216"/>
      <c r="AE115" s="216"/>
      <c r="AF115" s="216"/>
      <c r="AG115" s="216"/>
      <c r="AJ115" s="216"/>
      <c r="AK115" s="216"/>
      <c r="AL115" s="216"/>
      <c r="AM115" s="216"/>
      <c r="AN115" s="216"/>
      <c r="AP115" s="216"/>
      <c r="AQ115" s="216"/>
      <c r="AR115" s="216"/>
      <c r="AS115" s="216"/>
      <c r="AT115" s="216"/>
      <c r="AU115" s="216"/>
      <c r="AV115" s="216"/>
      <c r="AW115" s="216"/>
      <c r="AX115" s="216"/>
      <c r="AY115" s="216"/>
      <c r="AZ115" s="216"/>
      <c r="BA115" s="216"/>
      <c r="BD115" s="216"/>
      <c r="BE115" s="216"/>
      <c r="BF115" s="216"/>
      <c r="BG115" s="216"/>
      <c r="BH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W115" s="216"/>
      <c r="BX115" s="216"/>
      <c r="BY115" s="216"/>
      <c r="BZ115" s="216"/>
      <c r="CA115" s="216"/>
      <c r="CB115" s="216"/>
      <c r="CC115" s="216"/>
      <c r="CD115" s="216"/>
      <c r="CE115" s="216"/>
      <c r="CG115" s="216"/>
      <c r="CH115" s="216"/>
      <c r="CI115" s="216"/>
      <c r="CJ115" s="216"/>
      <c r="CK115" s="216"/>
      <c r="CL115" s="216"/>
      <c r="CM115" s="216"/>
      <c r="CN115" s="216"/>
      <c r="CO115" s="216"/>
      <c r="CZ115" s="447"/>
      <c r="DA115" s="447"/>
      <c r="DD115" s="447"/>
      <c r="DE115" s="447"/>
      <c r="DF115" s="447"/>
      <c r="DG115" s="447"/>
      <c r="DH115" s="447"/>
      <c r="DI115" s="447"/>
      <c r="DJ115" s="447"/>
      <c r="DK115" s="447"/>
      <c r="DL115" s="447"/>
      <c r="DM115" s="447"/>
      <c r="DN115" s="447"/>
      <c r="DO115" s="447"/>
      <c r="DP115" s="447"/>
      <c r="DQ115" s="447"/>
    </row>
    <row r="116" spans="1:139" s="1" customFormat="1" x14ac:dyDescent="0.25">
      <c r="A116" s="959"/>
      <c r="B116" s="996" t="s">
        <v>22</v>
      </c>
      <c r="C116" s="996"/>
      <c r="D116" s="443"/>
      <c r="E116" s="443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960"/>
      <c r="Y116" s="960"/>
      <c r="Z116" s="218"/>
      <c r="AA116" s="218"/>
      <c r="AB116" s="218"/>
      <c r="AC116" s="218"/>
      <c r="AD116" s="218"/>
      <c r="AE116" s="218"/>
      <c r="AF116" s="218"/>
      <c r="AG116" s="218"/>
      <c r="AH116" s="218"/>
      <c r="AI116" s="218"/>
      <c r="AJ116" s="218"/>
      <c r="AK116" s="218"/>
      <c r="AL116" s="218"/>
      <c r="AM116" s="218"/>
      <c r="AN116" s="218"/>
      <c r="AO116" s="218"/>
      <c r="AP116" s="218"/>
      <c r="AQ116" s="218"/>
      <c r="AR116" s="218"/>
      <c r="AS116" s="218"/>
      <c r="AT116" s="218"/>
      <c r="AU116" s="218"/>
      <c r="AV116" s="218"/>
      <c r="AW116" s="218"/>
      <c r="AX116" s="218"/>
      <c r="AY116" s="218"/>
      <c r="AZ116" s="218"/>
      <c r="BA116" s="218"/>
      <c r="BB116" s="218"/>
      <c r="BC116" s="218"/>
      <c r="BD116" s="218"/>
      <c r="BE116" s="218"/>
      <c r="BF116" s="218"/>
      <c r="BG116" s="218"/>
      <c r="BH116" s="218"/>
      <c r="BI116" s="218"/>
      <c r="BJ116" s="218"/>
      <c r="BK116" s="218"/>
      <c r="BL116" s="218"/>
      <c r="BM116" s="218"/>
      <c r="BN116" s="218"/>
      <c r="BO116" s="218"/>
      <c r="BP116" s="218"/>
      <c r="BQ116" s="218"/>
      <c r="BR116" s="218"/>
      <c r="BS116" s="218"/>
      <c r="BT116" s="218"/>
      <c r="BU116" s="218"/>
      <c r="BV116" s="218"/>
      <c r="BW116" s="218"/>
      <c r="BX116" s="218"/>
      <c r="BY116" s="218"/>
      <c r="BZ116" s="218"/>
      <c r="CA116" s="218"/>
      <c r="CB116" s="218"/>
      <c r="CC116" s="218"/>
      <c r="CD116" s="218"/>
      <c r="CE116" s="218"/>
      <c r="CF116" s="445"/>
      <c r="CG116" s="218"/>
      <c r="CH116" s="218"/>
      <c r="CI116" s="218"/>
      <c r="CJ116" s="218"/>
      <c r="CK116" s="218"/>
      <c r="CL116" s="218"/>
      <c r="CM116" s="218"/>
      <c r="CN116" s="218"/>
      <c r="CO116" s="218"/>
      <c r="CZ116" s="960"/>
      <c r="DA116" s="960"/>
      <c r="DB116" s="959"/>
      <c r="DC116" s="959"/>
      <c r="DD116" s="960"/>
      <c r="DE116" s="960"/>
      <c r="DF116" s="960"/>
      <c r="DG116" s="960"/>
      <c r="DH116" s="960"/>
      <c r="DI116" s="960"/>
      <c r="DJ116" s="960"/>
      <c r="DK116" s="960"/>
      <c r="DL116" s="960"/>
      <c r="DM116" s="960"/>
      <c r="DN116" s="960"/>
      <c r="DO116" s="960"/>
      <c r="DP116" s="960"/>
      <c r="DQ116" s="960"/>
      <c r="DR116" s="961"/>
      <c r="DS116" s="962"/>
      <c r="DT116" s="959"/>
      <c r="DU116" s="959"/>
      <c r="DV116" s="959"/>
      <c r="DW116" s="963"/>
      <c r="DX116" s="964"/>
      <c r="DY116" s="964"/>
      <c r="DZ116" s="959"/>
      <c r="EA116" s="959"/>
      <c r="EB116" s="959"/>
      <c r="EC116" s="959"/>
      <c r="ED116" s="959"/>
      <c r="EE116" s="959"/>
      <c r="EF116" s="959"/>
      <c r="EG116" s="959"/>
      <c r="EH116" s="959"/>
    </row>
    <row r="117" spans="1:139" s="1" customFormat="1" ht="24" customHeight="1" x14ac:dyDescent="0.25">
      <c r="A117" s="997" t="s">
        <v>105</v>
      </c>
      <c r="B117" s="997"/>
      <c r="C117" s="998">
        <v>95097</v>
      </c>
      <c r="D117" s="999" t="s">
        <v>104</v>
      </c>
      <c r="E117" s="443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960"/>
      <c r="Y117" s="960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8"/>
      <c r="AJ117" s="218"/>
      <c r="AK117" s="218"/>
      <c r="AL117" s="218"/>
      <c r="AM117" s="218"/>
      <c r="AN117" s="218"/>
      <c r="AO117" s="218"/>
      <c r="AP117" s="218"/>
      <c r="AQ117" s="218"/>
      <c r="AR117" s="218"/>
      <c r="AS117" s="218"/>
      <c r="AT117" s="218"/>
      <c r="AU117" s="218"/>
      <c r="AV117" s="218"/>
      <c r="AW117" s="218"/>
      <c r="AX117" s="218"/>
      <c r="AY117" s="218"/>
      <c r="AZ117" s="218"/>
      <c r="BA117" s="218"/>
      <c r="BB117" s="218"/>
      <c r="BC117" s="218"/>
      <c r="BD117" s="218"/>
      <c r="BE117" s="218"/>
      <c r="BF117" s="218"/>
      <c r="BG117" s="218"/>
      <c r="BH117" s="218"/>
      <c r="BI117" s="218"/>
      <c r="BJ117" s="218"/>
      <c r="BK117" s="218"/>
      <c r="BL117" s="218"/>
      <c r="BM117" s="218"/>
      <c r="BN117" s="218"/>
      <c r="BO117" s="218"/>
      <c r="BP117" s="218"/>
      <c r="BQ117" s="218"/>
      <c r="BR117" s="218"/>
      <c r="BS117" s="218"/>
      <c r="BT117" s="218"/>
      <c r="BU117" s="218"/>
      <c r="BV117" s="218"/>
      <c r="BW117" s="218"/>
      <c r="BX117" s="218"/>
      <c r="BY117" s="218"/>
      <c r="BZ117" s="218"/>
      <c r="CA117" s="218"/>
      <c r="CB117" s="218"/>
      <c r="CC117" s="218"/>
      <c r="CD117" s="218"/>
      <c r="CE117" s="218"/>
      <c r="CF117" s="445"/>
      <c r="CG117" s="218"/>
      <c r="CH117" s="218"/>
      <c r="CI117" s="218"/>
      <c r="CJ117" s="218"/>
      <c r="CK117" s="218"/>
      <c r="CL117" s="218"/>
      <c r="CM117" s="218"/>
      <c r="CN117" s="218"/>
      <c r="CO117" s="218"/>
      <c r="CZ117" s="960"/>
      <c r="DA117" s="960"/>
      <c r="DB117" s="959"/>
      <c r="DC117" s="959"/>
      <c r="DD117" s="960"/>
      <c r="DE117" s="960"/>
      <c r="DF117" s="960"/>
      <c r="DG117" s="960"/>
      <c r="DH117" s="960"/>
      <c r="DI117" s="960"/>
      <c r="DJ117" s="960"/>
      <c r="DK117" s="960"/>
      <c r="DL117" s="960"/>
      <c r="DM117" s="960"/>
      <c r="DN117" s="960"/>
      <c r="DO117" s="960"/>
      <c r="DP117" s="960"/>
      <c r="DQ117" s="960"/>
      <c r="DR117" s="961"/>
      <c r="DS117" s="962"/>
      <c r="DT117" s="959"/>
      <c r="DU117" s="959"/>
      <c r="DV117" s="959"/>
      <c r="DW117" s="963"/>
      <c r="DX117" s="964"/>
      <c r="DY117" s="964"/>
      <c r="DZ117" s="959"/>
      <c r="EA117" s="959"/>
      <c r="EB117" s="959"/>
      <c r="EC117" s="959"/>
      <c r="ED117" s="959"/>
      <c r="EE117" s="959"/>
      <c r="EF117" s="959"/>
      <c r="EG117" s="959"/>
      <c r="EH117" s="959"/>
    </row>
    <row r="118" spans="1:139" s="1" customFormat="1" ht="30.6" customHeight="1" x14ac:dyDescent="0.25">
      <c r="A118" s="997"/>
      <c r="B118" s="997"/>
      <c r="C118" s="998"/>
      <c r="D118" s="999"/>
      <c r="E118" s="443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960"/>
      <c r="Y118" s="960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L118" s="218"/>
      <c r="AM118" s="218"/>
      <c r="AN118" s="218"/>
      <c r="AO118" s="218"/>
      <c r="AP118" s="218"/>
      <c r="AQ118" s="218"/>
      <c r="AR118" s="218"/>
      <c r="AS118" s="218"/>
      <c r="AT118" s="218"/>
      <c r="AU118" s="218"/>
      <c r="AV118" s="218"/>
      <c r="AW118" s="218"/>
      <c r="AX118" s="218"/>
      <c r="AY118" s="218"/>
      <c r="AZ118" s="218"/>
      <c r="BA118" s="218"/>
      <c r="BB118" s="218"/>
      <c r="BC118" s="218"/>
      <c r="BD118" s="218"/>
      <c r="BE118" s="218"/>
      <c r="BF118" s="218"/>
      <c r="BG118" s="218"/>
      <c r="BH118" s="218"/>
      <c r="BI118" s="218"/>
      <c r="BJ118" s="218"/>
      <c r="BK118" s="218"/>
      <c r="BL118" s="218"/>
      <c r="BM118" s="218"/>
      <c r="BN118" s="218"/>
      <c r="BO118" s="218"/>
      <c r="BP118" s="218"/>
      <c r="BQ118" s="218"/>
      <c r="BR118" s="218"/>
      <c r="BS118" s="218"/>
      <c r="BT118" s="218"/>
      <c r="BU118" s="218"/>
      <c r="BV118" s="218"/>
      <c r="BW118" s="218"/>
      <c r="BX118" s="218"/>
      <c r="BY118" s="218"/>
      <c r="BZ118" s="218"/>
      <c r="CA118" s="218"/>
      <c r="CB118" s="218"/>
      <c r="CC118" s="218"/>
      <c r="CD118" s="218"/>
      <c r="CE118" s="218"/>
      <c r="CF118" s="445"/>
      <c r="CG118" s="218"/>
      <c r="CH118" s="218"/>
      <c r="CI118" s="218"/>
      <c r="CJ118" s="218"/>
      <c r="CK118" s="218"/>
      <c r="CL118" s="218"/>
      <c r="CM118" s="218"/>
      <c r="CN118" s="218"/>
      <c r="CO118" s="218"/>
      <c r="CZ118" s="960"/>
      <c r="DA118" s="960"/>
      <c r="DB118" s="959"/>
      <c r="DC118" s="959"/>
      <c r="DD118" s="960"/>
      <c r="DE118" s="960"/>
      <c r="DF118" s="960"/>
      <c r="DG118" s="960"/>
      <c r="DH118" s="960"/>
      <c r="DI118" s="960"/>
      <c r="DJ118" s="960"/>
      <c r="DK118" s="960"/>
      <c r="DL118" s="960"/>
      <c r="DM118" s="960"/>
      <c r="DN118" s="960"/>
      <c r="DO118" s="960"/>
      <c r="DP118" s="960"/>
      <c r="DQ118" s="960"/>
      <c r="DR118" s="961"/>
      <c r="DS118" s="962"/>
      <c r="DT118" s="959"/>
      <c r="DU118" s="959"/>
      <c r="DV118" s="959"/>
      <c r="DW118" s="963"/>
      <c r="DX118" s="964"/>
      <c r="DY118" s="964"/>
      <c r="DZ118" s="959"/>
      <c r="EA118" s="959"/>
      <c r="EB118" s="959"/>
      <c r="EC118" s="959"/>
      <c r="ED118" s="959"/>
      <c r="EE118" s="959"/>
      <c r="EF118" s="959"/>
      <c r="EG118" s="959"/>
      <c r="EH118" s="959"/>
    </row>
    <row r="119" spans="1:139" s="1" customFormat="1" ht="30.6" customHeight="1" x14ac:dyDescent="0.25">
      <c r="A119" s="965"/>
      <c r="B119" s="965"/>
      <c r="C119" s="966"/>
      <c r="D119" s="444"/>
      <c r="E119" s="443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960"/>
      <c r="Y119" s="960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8"/>
      <c r="AJ119" s="218"/>
      <c r="AK119" s="218"/>
      <c r="AL119" s="218"/>
      <c r="AM119" s="218"/>
      <c r="AN119" s="218"/>
      <c r="AO119" s="218"/>
      <c r="AP119" s="218"/>
      <c r="AQ119" s="218"/>
      <c r="AR119" s="218"/>
      <c r="AS119" s="218"/>
      <c r="AT119" s="218"/>
      <c r="AU119" s="218"/>
      <c r="AV119" s="218"/>
      <c r="AW119" s="218"/>
      <c r="AX119" s="218"/>
      <c r="AY119" s="218"/>
      <c r="AZ119" s="218"/>
      <c r="BA119" s="218"/>
      <c r="BB119" s="218"/>
      <c r="BC119" s="218"/>
      <c r="BD119" s="218"/>
      <c r="BE119" s="218"/>
      <c r="BF119" s="218"/>
      <c r="BG119" s="218"/>
      <c r="BH119" s="218"/>
      <c r="BI119" s="218"/>
      <c r="BJ119" s="218"/>
      <c r="BK119" s="218"/>
      <c r="BL119" s="218"/>
      <c r="BM119" s="218"/>
      <c r="BN119" s="218"/>
      <c r="BO119" s="218"/>
      <c r="BP119" s="218"/>
      <c r="BQ119" s="218"/>
      <c r="BR119" s="218"/>
      <c r="BS119" s="218"/>
      <c r="BT119" s="218"/>
      <c r="BU119" s="218"/>
      <c r="BV119" s="218"/>
      <c r="BW119" s="218"/>
      <c r="BX119" s="218"/>
      <c r="BY119" s="218"/>
      <c r="BZ119" s="218"/>
      <c r="CA119" s="218"/>
      <c r="CB119" s="218"/>
      <c r="CC119" s="218"/>
      <c r="CD119" s="218"/>
      <c r="CE119" s="218"/>
      <c r="CF119" s="445"/>
      <c r="CG119" s="218"/>
      <c r="CH119" s="218"/>
      <c r="CI119" s="218"/>
      <c r="CJ119" s="218"/>
      <c r="CK119" s="218"/>
      <c r="CL119" s="218"/>
      <c r="CM119" s="218"/>
      <c r="CN119" s="218"/>
      <c r="CO119" s="218"/>
      <c r="CZ119" s="960"/>
      <c r="DA119" s="960"/>
      <c r="DB119" s="959"/>
      <c r="DC119" s="959"/>
      <c r="DD119" s="960"/>
      <c r="DE119" s="960"/>
      <c r="DF119" s="960"/>
      <c r="DG119" s="960"/>
      <c r="DH119" s="960"/>
      <c r="DI119" s="960"/>
      <c r="DJ119" s="960"/>
      <c r="DK119" s="960"/>
      <c r="DL119" s="960"/>
      <c r="DM119" s="960"/>
      <c r="DN119" s="960"/>
      <c r="DO119" s="960"/>
      <c r="DP119" s="960"/>
      <c r="DQ119" s="960"/>
      <c r="DR119" s="961"/>
      <c r="DS119" s="962"/>
      <c r="DT119" s="959"/>
      <c r="DU119" s="959"/>
      <c r="DV119" s="959"/>
      <c r="DW119" s="963"/>
      <c r="DX119" s="964"/>
      <c r="DY119" s="964"/>
      <c r="DZ119" s="959"/>
      <c r="EA119" s="959"/>
      <c r="EB119" s="959"/>
      <c r="EC119" s="959"/>
      <c r="ED119" s="959"/>
      <c r="EE119" s="959"/>
      <c r="EF119" s="959"/>
      <c r="EG119" s="959"/>
      <c r="EH119" s="959"/>
    </row>
    <row r="120" spans="1:139" ht="34.9" customHeight="1" x14ac:dyDescent="0.25">
      <c r="A120" s="163"/>
      <c r="B120" s="202" t="s">
        <v>83</v>
      </c>
      <c r="C120" s="202"/>
      <c r="D120" s="202"/>
      <c r="E120" s="202"/>
      <c r="F120" s="202"/>
      <c r="G120" s="202"/>
      <c r="H120" s="202"/>
      <c r="I120" s="202"/>
      <c r="J120" s="164"/>
      <c r="K120" s="165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5"/>
      <c r="AE120" s="165"/>
      <c r="AF120" s="164"/>
      <c r="AG120" s="164"/>
      <c r="AH120" s="165"/>
      <c r="AI120" s="217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  <c r="BI120" s="164"/>
      <c r="BJ120" s="164"/>
      <c r="BK120" s="164"/>
      <c r="BL120" s="164"/>
      <c r="BM120" s="164"/>
      <c r="BN120" s="164"/>
      <c r="BO120" s="164"/>
      <c r="BP120" s="164"/>
      <c r="BQ120" s="164"/>
      <c r="BR120" s="164"/>
      <c r="BS120" s="164"/>
      <c r="BT120" s="164"/>
      <c r="BU120" s="164"/>
      <c r="BV120" s="164"/>
      <c r="BW120" s="164"/>
      <c r="BX120" s="164"/>
      <c r="BY120" s="164"/>
      <c r="BZ120" s="164"/>
      <c r="CA120" s="164"/>
      <c r="CB120" s="164"/>
      <c r="CC120" s="164"/>
      <c r="CD120" s="164"/>
      <c r="CE120" s="164"/>
      <c r="CF120" s="967"/>
      <c r="CG120" s="164"/>
      <c r="CH120" s="164"/>
      <c r="CI120" s="164"/>
      <c r="CJ120" s="164"/>
      <c r="CK120" s="164"/>
      <c r="CL120" s="164"/>
      <c r="CM120" s="164"/>
      <c r="CN120" s="164"/>
      <c r="CO120" s="164"/>
      <c r="CP120" s="164"/>
      <c r="CQ120" s="164"/>
      <c r="CR120" s="164"/>
      <c r="CS120" s="164"/>
      <c r="CT120" s="164"/>
      <c r="CU120" s="164"/>
      <c r="CV120" s="164"/>
      <c r="CW120" s="164"/>
      <c r="CX120" s="164"/>
      <c r="CY120" s="164"/>
      <c r="CZ120" s="171"/>
      <c r="DA120" s="171"/>
      <c r="DB120" s="171"/>
      <c r="DC120" s="171"/>
      <c r="DD120" s="171"/>
      <c r="DE120" s="171"/>
      <c r="DF120" s="171"/>
      <c r="DG120" s="171"/>
      <c r="DH120" s="171"/>
      <c r="DI120" s="171"/>
      <c r="DJ120" s="171"/>
      <c r="DK120" s="171"/>
      <c r="DL120" s="171"/>
      <c r="DM120" s="171"/>
      <c r="DN120" s="171"/>
      <c r="DO120" s="171"/>
      <c r="DP120" s="171"/>
      <c r="DQ120" s="171"/>
      <c r="DR120" s="171"/>
      <c r="DS120" s="166"/>
      <c r="DT120" s="164"/>
      <c r="DU120" s="164"/>
      <c r="DV120" s="164"/>
      <c r="DW120" s="167"/>
      <c r="DX120" s="168"/>
      <c r="DY120" s="168"/>
      <c r="DZ120" s="164"/>
      <c r="EA120" s="164"/>
      <c r="EB120" s="164"/>
      <c r="EC120" s="164"/>
      <c r="ED120" s="164"/>
      <c r="EE120" s="164"/>
      <c r="EF120" s="164"/>
      <c r="EG120" s="164"/>
      <c r="EH120" s="164"/>
      <c r="EI120" s="164"/>
    </row>
    <row r="121" spans="1:139" ht="27.6" customHeight="1" x14ac:dyDescent="0.25">
      <c r="A121" s="163"/>
      <c r="B121" s="164" t="s">
        <v>84</v>
      </c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  <c r="AY121" s="164"/>
      <c r="AZ121" s="164"/>
      <c r="BA121" s="164"/>
      <c r="BB121" s="164"/>
      <c r="BC121" s="164"/>
      <c r="BD121" s="164"/>
      <c r="BE121" s="164"/>
      <c r="BF121" s="164"/>
      <c r="BG121" s="164"/>
      <c r="BH121" s="164"/>
      <c r="BI121" s="164"/>
      <c r="BJ121" s="164"/>
      <c r="BK121" s="164"/>
      <c r="BL121" s="164"/>
      <c r="BM121" s="164"/>
      <c r="BN121" s="164"/>
      <c r="BO121" s="164"/>
      <c r="BP121" s="164"/>
      <c r="BQ121" s="164"/>
      <c r="BR121" s="164"/>
      <c r="BS121" s="164"/>
      <c r="BT121" s="164"/>
      <c r="BU121" s="164"/>
      <c r="BV121" s="164"/>
      <c r="BW121" s="164"/>
      <c r="BX121" s="164"/>
      <c r="BY121" s="164"/>
      <c r="BZ121" s="164"/>
      <c r="CA121" s="164"/>
      <c r="CB121" s="164"/>
      <c r="CC121" s="164"/>
      <c r="CD121" s="164"/>
      <c r="CE121" s="164"/>
      <c r="CF121" s="967"/>
      <c r="CG121" s="164"/>
      <c r="CH121" s="164"/>
      <c r="CI121" s="164"/>
      <c r="CJ121" s="164"/>
      <c r="CK121" s="164"/>
      <c r="CL121" s="164"/>
      <c r="CM121" s="164"/>
      <c r="CN121" s="164"/>
      <c r="CO121" s="164"/>
      <c r="CP121" s="164"/>
      <c r="CQ121" s="164"/>
      <c r="CR121" s="164"/>
      <c r="CS121" s="164"/>
      <c r="CT121" s="164"/>
      <c r="CU121" s="164"/>
      <c r="CV121" s="164"/>
      <c r="CW121" s="164"/>
      <c r="CX121" s="164"/>
      <c r="CY121" s="164"/>
      <c r="CZ121" s="171"/>
      <c r="DA121" s="172"/>
      <c r="DB121" s="172"/>
      <c r="DC121" s="172"/>
      <c r="DD121" s="172"/>
      <c r="DE121" s="172"/>
      <c r="DF121" s="172"/>
      <c r="DG121" s="172"/>
      <c r="DH121" s="171"/>
      <c r="DI121" s="171"/>
      <c r="DJ121" s="171"/>
      <c r="DK121" s="171"/>
      <c r="DL121" s="171"/>
      <c r="DM121" s="171"/>
      <c r="DN121" s="171"/>
      <c r="DO121" s="171"/>
      <c r="DP121" s="171"/>
      <c r="DQ121" s="171"/>
      <c r="DR121" s="171"/>
      <c r="DS121" s="166"/>
      <c r="DT121" s="164"/>
      <c r="DU121" s="164"/>
      <c r="DV121" s="164"/>
      <c r="DW121" s="167"/>
      <c r="DX121" s="168"/>
      <c r="DY121" s="168"/>
      <c r="DZ121" s="164"/>
      <c r="EA121" s="164"/>
      <c r="EB121" s="164"/>
      <c r="EC121" s="164"/>
      <c r="ED121" s="164"/>
      <c r="EE121" s="164"/>
      <c r="EF121" s="164"/>
      <c r="EG121" s="164"/>
      <c r="EH121" s="164"/>
      <c r="EI121" s="164"/>
    </row>
    <row r="122" spans="1:139" x14ac:dyDescent="0.25">
      <c r="A122" s="163"/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  <c r="BI122" s="164"/>
      <c r="BJ122" s="164"/>
      <c r="BK122" s="164"/>
      <c r="BL122" s="164"/>
      <c r="BM122" s="164"/>
      <c r="BN122" s="164"/>
      <c r="BO122" s="164"/>
      <c r="BP122" s="164"/>
      <c r="BQ122" s="164"/>
      <c r="BR122" s="164"/>
      <c r="BS122" s="164"/>
      <c r="BT122" s="164"/>
      <c r="BU122" s="164"/>
      <c r="BV122" s="164"/>
      <c r="BW122" s="164"/>
      <c r="BX122" s="164"/>
      <c r="BY122" s="164"/>
      <c r="BZ122" s="164"/>
      <c r="CA122" s="164"/>
      <c r="CB122" s="164"/>
      <c r="CC122" s="164"/>
      <c r="CD122" s="164"/>
      <c r="CE122" s="164"/>
      <c r="CF122" s="967"/>
      <c r="CG122" s="164"/>
      <c r="CH122" s="164"/>
      <c r="CI122" s="164"/>
      <c r="CJ122" s="164"/>
      <c r="CK122" s="164"/>
      <c r="CL122" s="164"/>
      <c r="CM122" s="164"/>
      <c r="CN122" s="164"/>
      <c r="CO122" s="164"/>
      <c r="CP122" s="164"/>
      <c r="CQ122" s="164"/>
      <c r="CR122" s="164"/>
      <c r="CS122" s="164"/>
      <c r="CT122" s="164"/>
      <c r="CU122" s="164"/>
      <c r="CV122" s="164"/>
      <c r="CW122" s="164"/>
      <c r="CX122" s="164"/>
      <c r="CY122" s="164"/>
      <c r="CZ122" s="171"/>
      <c r="DA122" s="172"/>
      <c r="DB122" s="171"/>
      <c r="DC122" s="171"/>
      <c r="DD122" s="171"/>
      <c r="DE122" s="172"/>
      <c r="DF122" s="171"/>
      <c r="DG122" s="171"/>
      <c r="DH122" s="171"/>
      <c r="DI122" s="171"/>
      <c r="DJ122" s="171"/>
      <c r="DK122" s="171"/>
      <c r="DL122" s="171"/>
      <c r="DM122" s="171"/>
      <c r="DN122" s="171"/>
      <c r="DO122" s="171"/>
      <c r="DP122" s="171"/>
      <c r="DQ122" s="171"/>
      <c r="DR122" s="171"/>
      <c r="DS122" s="166"/>
      <c r="DT122" s="164"/>
      <c r="DU122" s="164"/>
      <c r="DV122" s="164"/>
      <c r="DW122" s="167"/>
      <c r="DX122" s="168"/>
      <c r="DY122" s="168"/>
      <c r="DZ122" s="164"/>
      <c r="EA122" s="164"/>
      <c r="EB122" s="164"/>
      <c r="EC122" s="164"/>
      <c r="ED122" s="164"/>
      <c r="EE122" s="164"/>
      <c r="EF122" s="164"/>
      <c r="EG122" s="164"/>
      <c r="EH122" s="164"/>
      <c r="EI122" s="164"/>
    </row>
    <row r="123" spans="1:139" x14ac:dyDescent="0.25">
      <c r="A123" s="163"/>
      <c r="B123" s="164" t="s">
        <v>85</v>
      </c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  <c r="BI123" s="164"/>
      <c r="BJ123" s="164"/>
      <c r="BK123" s="164"/>
      <c r="BL123" s="164"/>
      <c r="BM123" s="164"/>
      <c r="BN123" s="164"/>
      <c r="BO123" s="164"/>
      <c r="BP123" s="164"/>
      <c r="BQ123" s="164"/>
      <c r="BR123" s="164"/>
      <c r="BS123" s="164"/>
      <c r="BT123" s="164"/>
      <c r="BU123" s="164"/>
      <c r="BV123" s="164"/>
      <c r="BW123" s="164"/>
      <c r="BX123" s="164"/>
      <c r="BY123" s="164"/>
      <c r="BZ123" s="164"/>
      <c r="CA123" s="164"/>
      <c r="CB123" s="164"/>
      <c r="CC123" s="164"/>
      <c r="CD123" s="164"/>
      <c r="CE123" s="164"/>
      <c r="CF123" s="967"/>
      <c r="CG123" s="164"/>
      <c r="CH123" s="164"/>
      <c r="CI123" s="164"/>
      <c r="CJ123" s="164"/>
      <c r="CK123" s="164"/>
      <c r="CL123" s="164"/>
      <c r="CM123" s="164"/>
      <c r="CN123" s="164"/>
      <c r="CO123" s="164"/>
      <c r="CP123" s="164"/>
      <c r="CQ123" s="164"/>
      <c r="CR123" s="164"/>
      <c r="CS123" s="164"/>
      <c r="CT123" s="164"/>
      <c r="CU123" s="164"/>
      <c r="CV123" s="164"/>
      <c r="CW123" s="164"/>
      <c r="CX123" s="164"/>
      <c r="CY123" s="164"/>
      <c r="CZ123" s="171"/>
      <c r="DA123" s="172"/>
      <c r="DB123" s="171"/>
      <c r="DC123" s="171"/>
      <c r="DD123" s="171"/>
      <c r="DE123" s="172"/>
      <c r="DF123" s="171"/>
      <c r="DG123" s="171"/>
      <c r="DH123" s="171"/>
      <c r="DI123" s="171"/>
      <c r="DJ123" s="171"/>
      <c r="DK123" s="171"/>
      <c r="DL123" s="171"/>
      <c r="DM123" s="171"/>
      <c r="DN123" s="171"/>
      <c r="DO123" s="171"/>
      <c r="DP123" s="171"/>
      <c r="DQ123" s="171"/>
      <c r="DR123" s="171"/>
      <c r="DS123" s="166"/>
      <c r="DT123" s="164"/>
      <c r="DU123" s="164"/>
      <c r="DV123" s="164"/>
      <c r="DW123" s="167"/>
      <c r="DX123" s="168"/>
      <c r="DY123" s="168"/>
      <c r="DZ123" s="164"/>
      <c r="EA123" s="164"/>
      <c r="EB123" s="164"/>
      <c r="EC123" s="164"/>
      <c r="ED123" s="164"/>
      <c r="EE123" s="164"/>
      <c r="EF123" s="164"/>
      <c r="EG123" s="164"/>
      <c r="EH123" s="164"/>
      <c r="EI123" s="164"/>
    </row>
    <row r="124" spans="1:139" x14ac:dyDescent="0.25">
      <c r="A124" s="163"/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  <c r="BI124" s="164"/>
      <c r="BJ124" s="164"/>
      <c r="BK124" s="164"/>
      <c r="BL124" s="164"/>
      <c r="BM124" s="164"/>
      <c r="BN124" s="164"/>
      <c r="BO124" s="164"/>
      <c r="BP124" s="164"/>
      <c r="BQ124" s="164"/>
      <c r="BR124" s="164"/>
      <c r="BS124" s="164"/>
      <c r="BT124" s="164"/>
      <c r="BU124" s="164"/>
      <c r="BV124" s="164"/>
      <c r="BW124" s="164"/>
      <c r="BX124" s="164"/>
      <c r="BY124" s="164"/>
      <c r="BZ124" s="164"/>
      <c r="CA124" s="164"/>
      <c r="CB124" s="164"/>
      <c r="CC124" s="164"/>
      <c r="CD124" s="164"/>
      <c r="CE124" s="164"/>
      <c r="CF124" s="967"/>
      <c r="CG124" s="164"/>
      <c r="CH124" s="164"/>
      <c r="CI124" s="164"/>
      <c r="CJ124" s="164"/>
      <c r="CK124" s="164"/>
      <c r="CL124" s="164"/>
      <c r="CM124" s="164"/>
      <c r="CN124" s="164"/>
      <c r="CO124" s="164"/>
      <c r="CP124" s="164"/>
      <c r="CQ124" s="164"/>
      <c r="CR124" s="164"/>
      <c r="CS124" s="164"/>
      <c r="CT124" s="164"/>
      <c r="CU124" s="164"/>
      <c r="CV124" s="164"/>
      <c r="CW124" s="164"/>
      <c r="CX124" s="164"/>
      <c r="CY124" s="164"/>
      <c r="CZ124" s="171"/>
      <c r="DA124" s="172"/>
      <c r="DB124" s="171"/>
      <c r="DC124" s="171"/>
      <c r="DD124" s="171"/>
      <c r="DE124" s="172"/>
      <c r="DF124" s="171"/>
      <c r="DG124" s="171"/>
      <c r="DH124" s="171"/>
      <c r="DI124" s="171"/>
      <c r="DJ124" s="171"/>
      <c r="DK124" s="171"/>
      <c r="DL124" s="171"/>
      <c r="DM124" s="171"/>
      <c r="DN124" s="171"/>
      <c r="DO124" s="171"/>
      <c r="DP124" s="171"/>
      <c r="DQ124" s="171"/>
      <c r="DR124" s="171"/>
      <c r="DS124" s="166"/>
      <c r="DT124" s="164"/>
      <c r="DU124" s="164"/>
      <c r="DV124" s="164"/>
      <c r="DW124" s="167"/>
      <c r="DX124" s="168"/>
      <c r="DY124" s="168"/>
      <c r="DZ124" s="164"/>
      <c r="EA124" s="164"/>
      <c r="EB124" s="164"/>
      <c r="EC124" s="164"/>
      <c r="ED124" s="164"/>
      <c r="EE124" s="164"/>
      <c r="EF124" s="164"/>
      <c r="EG124" s="164"/>
      <c r="EH124" s="164"/>
      <c r="EI124" s="164"/>
    </row>
    <row r="125" spans="1:139" x14ac:dyDescent="0.25">
      <c r="A125" s="163"/>
      <c r="B125" s="169" t="s">
        <v>86</v>
      </c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4"/>
      <c r="AT125" s="164"/>
      <c r="AU125" s="164"/>
      <c r="AV125" s="164"/>
      <c r="AW125" s="164"/>
      <c r="AX125" s="164"/>
      <c r="AY125" s="164"/>
      <c r="AZ125" s="164"/>
      <c r="BA125" s="164"/>
      <c r="BB125" s="164"/>
      <c r="BC125" s="164"/>
      <c r="BD125" s="164"/>
      <c r="BE125" s="164"/>
      <c r="BF125" s="164"/>
      <c r="BG125" s="164"/>
      <c r="BH125" s="164"/>
      <c r="BI125" s="164"/>
      <c r="BJ125" s="164"/>
      <c r="BK125" s="164"/>
      <c r="BL125" s="164"/>
      <c r="BM125" s="164"/>
      <c r="BN125" s="164"/>
      <c r="BO125" s="164"/>
      <c r="BP125" s="164"/>
      <c r="BQ125" s="164"/>
      <c r="BR125" s="164"/>
      <c r="BS125" s="164"/>
      <c r="BT125" s="164"/>
      <c r="BU125" s="164"/>
      <c r="BV125" s="164"/>
      <c r="BW125" s="164"/>
      <c r="BX125" s="164"/>
      <c r="BY125" s="164"/>
      <c r="BZ125" s="164"/>
      <c r="CA125" s="164"/>
      <c r="CB125" s="164"/>
      <c r="CC125" s="164"/>
      <c r="CD125" s="164"/>
      <c r="CE125" s="164"/>
      <c r="CF125" s="967"/>
      <c r="CG125" s="164"/>
      <c r="CH125" s="164"/>
      <c r="CI125" s="164"/>
      <c r="CJ125" s="164"/>
      <c r="CK125" s="164"/>
      <c r="CL125" s="164"/>
      <c r="CM125" s="164"/>
      <c r="CN125" s="164"/>
      <c r="CO125" s="164"/>
      <c r="CP125" s="164"/>
      <c r="CQ125" s="164"/>
      <c r="CR125" s="164"/>
      <c r="CS125" s="164"/>
      <c r="CT125" s="164"/>
      <c r="CU125" s="164"/>
      <c r="CV125" s="164"/>
      <c r="CW125" s="164"/>
      <c r="CX125" s="164"/>
      <c r="CY125" s="164"/>
      <c r="CZ125" s="164"/>
      <c r="DA125" s="164"/>
      <c r="DB125" s="164"/>
      <c r="DC125" s="164"/>
      <c r="DD125" s="164"/>
      <c r="DE125" s="164"/>
      <c r="DF125" s="164"/>
      <c r="DG125" s="164"/>
      <c r="DH125" s="164"/>
      <c r="DI125" s="164"/>
      <c r="DJ125" s="164"/>
      <c r="DK125" s="164"/>
      <c r="DL125" s="164"/>
      <c r="DM125" s="164"/>
      <c r="DN125" s="164"/>
      <c r="DO125" s="164"/>
      <c r="DP125" s="164"/>
      <c r="DQ125" s="164"/>
      <c r="DR125" s="164"/>
      <c r="DS125" s="166"/>
      <c r="DT125" s="164"/>
      <c r="DU125" s="164"/>
      <c r="DV125" s="164"/>
      <c r="DW125" s="167"/>
      <c r="DX125" s="168"/>
      <c r="DY125" s="168"/>
      <c r="DZ125" s="164"/>
      <c r="EA125" s="164"/>
      <c r="EB125" s="164"/>
      <c r="EC125" s="164"/>
      <c r="ED125" s="164"/>
      <c r="EE125" s="164"/>
      <c r="EF125" s="164"/>
      <c r="EG125" s="164"/>
      <c r="EH125" s="164"/>
      <c r="EI125" s="164"/>
    </row>
    <row r="126" spans="1:139" x14ac:dyDescent="0.25">
      <c r="A126" s="163"/>
      <c r="B126" s="993" t="s">
        <v>87</v>
      </c>
      <c r="C126" s="993"/>
      <c r="D126" s="993"/>
      <c r="E126" s="993"/>
      <c r="F126" s="993"/>
      <c r="G126" s="993"/>
      <c r="H126" s="993"/>
      <c r="I126" s="993"/>
      <c r="J126" s="993"/>
      <c r="K126" s="993"/>
      <c r="L126" s="993"/>
      <c r="M126" s="993"/>
      <c r="N126" s="993"/>
      <c r="O126" s="993"/>
      <c r="P126" s="169"/>
      <c r="Q126" s="169"/>
      <c r="R126" s="169"/>
      <c r="S126" s="169"/>
      <c r="T126" s="169"/>
      <c r="U126" s="169"/>
      <c r="V126" s="169"/>
      <c r="W126" s="169"/>
      <c r="X126" s="169"/>
      <c r="Y126" s="164"/>
      <c r="Z126" s="164"/>
      <c r="AA126" s="164"/>
      <c r="AB126" s="164"/>
      <c r="AC126" s="164"/>
      <c r="AD126" s="164"/>
      <c r="AE126" s="164"/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  <c r="BI126" s="164"/>
      <c r="BJ126" s="164"/>
      <c r="BK126" s="164"/>
      <c r="BL126" s="164"/>
      <c r="BM126" s="164"/>
      <c r="BN126" s="164"/>
      <c r="BO126" s="164"/>
      <c r="BP126" s="164"/>
      <c r="BQ126" s="164"/>
      <c r="BR126" s="164"/>
      <c r="BS126" s="164"/>
      <c r="BT126" s="164"/>
      <c r="BU126" s="164"/>
      <c r="BV126" s="164"/>
      <c r="BW126" s="164"/>
      <c r="BX126" s="164"/>
      <c r="BY126" s="164"/>
      <c r="BZ126" s="164"/>
      <c r="CA126" s="164"/>
      <c r="CB126" s="164"/>
      <c r="CC126" s="164"/>
      <c r="CD126" s="164"/>
      <c r="CE126" s="164"/>
      <c r="CF126" s="967"/>
      <c r="CG126" s="164"/>
      <c r="CH126" s="164"/>
      <c r="CI126" s="164"/>
      <c r="CJ126" s="164"/>
      <c r="CK126" s="164"/>
      <c r="CL126" s="164"/>
      <c r="CM126" s="164"/>
      <c r="CN126" s="164"/>
      <c r="CO126" s="164"/>
      <c r="CP126" s="164"/>
      <c r="CQ126" s="164"/>
      <c r="CR126" s="164"/>
      <c r="CS126" s="164"/>
      <c r="CT126" s="164"/>
      <c r="CU126" s="164"/>
      <c r="CV126" s="164"/>
      <c r="CW126" s="164"/>
      <c r="CX126" s="164"/>
      <c r="CY126" s="164"/>
      <c r="CZ126" s="164"/>
      <c r="DA126" s="164"/>
      <c r="DB126" s="164"/>
      <c r="DC126" s="164"/>
      <c r="DD126" s="164"/>
      <c r="DE126" s="164"/>
      <c r="DF126" s="164"/>
      <c r="DG126" s="164"/>
      <c r="DH126" s="164"/>
      <c r="DI126" s="164"/>
      <c r="DJ126" s="164"/>
      <c r="DK126" s="164"/>
      <c r="DL126" s="164"/>
      <c r="DM126" s="164"/>
      <c r="DN126" s="164"/>
      <c r="DO126" s="164"/>
      <c r="DP126" s="164"/>
      <c r="DQ126" s="164"/>
      <c r="DR126" s="164"/>
      <c r="DS126" s="166"/>
      <c r="DT126" s="164"/>
      <c r="DU126" s="164"/>
      <c r="DV126" s="164"/>
      <c r="DW126" s="167"/>
      <c r="DX126" s="168"/>
      <c r="DY126" s="168"/>
      <c r="DZ126" s="164"/>
      <c r="EA126" s="164"/>
      <c r="EB126" s="164"/>
      <c r="EC126" s="164"/>
      <c r="ED126" s="164"/>
      <c r="EE126" s="164"/>
      <c r="EF126" s="164"/>
      <c r="EG126" s="164"/>
      <c r="EH126" s="164"/>
      <c r="EI126" s="164"/>
    </row>
    <row r="127" spans="1:139" x14ac:dyDescent="0.25">
      <c r="A127" s="170"/>
      <c r="B127" s="994" t="s">
        <v>88</v>
      </c>
      <c r="C127" s="994"/>
      <c r="D127" s="994"/>
      <c r="E127" s="994"/>
      <c r="F127" s="994"/>
      <c r="G127" s="994"/>
      <c r="H127" s="994"/>
      <c r="I127" s="994"/>
      <c r="J127" s="994"/>
      <c r="K127" s="994"/>
      <c r="L127" s="994"/>
      <c r="M127" s="994"/>
      <c r="N127" s="994"/>
      <c r="O127" s="994"/>
      <c r="P127" s="994"/>
      <c r="Q127" s="994"/>
      <c r="R127" s="994"/>
      <c r="S127" s="994"/>
      <c r="T127" s="994"/>
      <c r="U127" s="994"/>
      <c r="V127" s="994"/>
      <c r="W127" s="994"/>
      <c r="X127" s="994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1"/>
      <c r="AT127" s="171"/>
      <c r="AU127" s="171"/>
      <c r="AV127" s="171"/>
      <c r="AW127" s="171"/>
      <c r="AX127" s="171"/>
      <c r="AY127" s="171"/>
      <c r="AZ127" s="171"/>
      <c r="BA127" s="171"/>
      <c r="BB127" s="171"/>
      <c r="BC127" s="171"/>
      <c r="BD127" s="171"/>
      <c r="BE127" s="171"/>
      <c r="BF127" s="171"/>
      <c r="BG127" s="171"/>
      <c r="BH127" s="171"/>
      <c r="BI127" s="171"/>
      <c r="BJ127" s="171"/>
      <c r="BK127" s="171"/>
      <c r="BL127" s="171"/>
      <c r="BM127" s="171"/>
      <c r="BN127" s="171"/>
      <c r="BO127" s="171"/>
      <c r="BP127" s="171"/>
      <c r="BQ127" s="171"/>
      <c r="BR127" s="171"/>
      <c r="BS127" s="171"/>
      <c r="BT127" s="171"/>
      <c r="BU127" s="171"/>
      <c r="BV127" s="171"/>
      <c r="BW127" s="171"/>
      <c r="BX127" s="171"/>
      <c r="BY127" s="171"/>
      <c r="BZ127" s="171"/>
      <c r="CA127" s="171"/>
      <c r="CB127" s="171"/>
      <c r="CC127" s="171"/>
      <c r="CD127" s="171"/>
      <c r="CE127" s="171"/>
      <c r="CF127" s="172"/>
      <c r="CG127" s="171"/>
      <c r="CH127" s="171"/>
      <c r="CI127" s="171"/>
      <c r="CJ127" s="171"/>
      <c r="CK127" s="171"/>
      <c r="CL127" s="171"/>
      <c r="CM127" s="171"/>
      <c r="CN127" s="171"/>
      <c r="CO127" s="171"/>
      <c r="CP127" s="171"/>
      <c r="CQ127" s="171"/>
      <c r="CR127" s="171"/>
      <c r="CS127" s="171"/>
      <c r="CT127" s="171"/>
      <c r="CU127" s="171"/>
      <c r="CV127" s="171"/>
      <c r="CW127" s="171"/>
      <c r="CX127" s="171"/>
      <c r="CY127" s="171"/>
      <c r="CZ127" s="171"/>
      <c r="DA127" s="171"/>
      <c r="DB127" s="171"/>
      <c r="DC127" s="171"/>
      <c r="DD127" s="171"/>
      <c r="DE127" s="171"/>
      <c r="DF127" s="171"/>
      <c r="DG127" s="171"/>
      <c r="DH127" s="171"/>
      <c r="DI127" s="171"/>
      <c r="DJ127" s="171"/>
      <c r="DK127" s="171"/>
      <c r="DL127" s="171"/>
      <c r="DM127" s="171"/>
      <c r="DN127" s="171"/>
      <c r="DO127" s="171"/>
      <c r="DP127" s="171"/>
      <c r="DQ127" s="171"/>
      <c r="DR127" s="171"/>
      <c r="DS127" s="173"/>
      <c r="DT127" s="171"/>
      <c r="DU127" s="171"/>
      <c r="DV127" s="171"/>
      <c r="DW127" s="174"/>
      <c r="DX127" s="175"/>
      <c r="DY127" s="175"/>
      <c r="DZ127" s="171"/>
      <c r="EA127" s="171"/>
      <c r="EB127" s="171"/>
      <c r="EC127" s="171"/>
      <c r="ED127" s="171"/>
      <c r="EE127" s="171"/>
      <c r="EF127" s="171"/>
      <c r="EG127" s="171"/>
      <c r="EH127" s="171"/>
      <c r="EI127" s="171"/>
    </row>
    <row r="128" spans="1:139" x14ac:dyDescent="0.25">
      <c r="A128" s="163"/>
      <c r="B128" s="987" t="s">
        <v>89</v>
      </c>
      <c r="C128" s="987"/>
      <c r="D128" s="987"/>
      <c r="E128" s="987"/>
      <c r="F128" s="987"/>
      <c r="G128" s="987"/>
      <c r="H128" s="987"/>
      <c r="I128" s="987"/>
      <c r="J128" s="98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4"/>
      <c r="AK128" s="164"/>
      <c r="AL128" s="164"/>
      <c r="AM128" s="164"/>
      <c r="AN128" s="164"/>
      <c r="AO128" s="164"/>
      <c r="AP128" s="164"/>
      <c r="AQ128" s="164"/>
      <c r="AR128" s="164"/>
      <c r="AS128" s="164"/>
      <c r="AT128" s="164"/>
      <c r="AU128" s="164"/>
      <c r="AV128" s="164"/>
      <c r="AW128" s="164"/>
      <c r="AX128" s="164"/>
      <c r="AY128" s="164"/>
      <c r="AZ128" s="164"/>
      <c r="BA128" s="164"/>
      <c r="BB128" s="164"/>
      <c r="BC128" s="164"/>
      <c r="BD128" s="164"/>
      <c r="BE128" s="164"/>
      <c r="BF128" s="164"/>
      <c r="BG128" s="164"/>
      <c r="BH128" s="164"/>
      <c r="BI128" s="164"/>
      <c r="BJ128" s="164"/>
      <c r="BK128" s="164"/>
      <c r="BL128" s="164"/>
      <c r="BM128" s="164"/>
      <c r="BN128" s="164"/>
      <c r="BO128" s="164"/>
      <c r="BP128" s="164"/>
      <c r="BQ128" s="164"/>
      <c r="BR128" s="164"/>
      <c r="BS128" s="164"/>
      <c r="BT128" s="164"/>
      <c r="BU128" s="164"/>
      <c r="BV128" s="164"/>
      <c r="BW128" s="164"/>
      <c r="BX128" s="164"/>
      <c r="BY128" s="164"/>
      <c r="BZ128" s="164"/>
      <c r="CA128" s="164"/>
      <c r="CB128" s="164"/>
      <c r="CC128" s="164"/>
      <c r="CD128" s="164"/>
      <c r="CE128" s="164"/>
      <c r="CF128" s="967"/>
      <c r="CG128" s="164"/>
      <c r="CH128" s="164"/>
      <c r="CI128" s="164"/>
      <c r="CJ128" s="164"/>
      <c r="CK128" s="164"/>
      <c r="CL128" s="164"/>
      <c r="CM128" s="164"/>
      <c r="CN128" s="164"/>
      <c r="CO128" s="164"/>
      <c r="CP128" s="164"/>
      <c r="CQ128" s="164"/>
      <c r="CR128" s="164"/>
      <c r="CS128" s="164"/>
      <c r="CT128" s="164"/>
      <c r="CU128" s="164"/>
      <c r="CV128" s="164"/>
      <c r="CW128" s="164"/>
      <c r="CX128" s="164"/>
      <c r="CY128" s="164"/>
      <c r="CZ128" s="164"/>
      <c r="DA128" s="164"/>
      <c r="DB128" s="164"/>
      <c r="DC128" s="164"/>
      <c r="DD128" s="164"/>
      <c r="DE128" s="164"/>
      <c r="DF128" s="164"/>
      <c r="DG128" s="164"/>
      <c r="DH128" s="164"/>
      <c r="DI128" s="164"/>
      <c r="DJ128" s="164"/>
      <c r="DK128" s="164"/>
      <c r="DL128" s="164"/>
      <c r="DM128" s="164"/>
      <c r="DN128" s="164"/>
      <c r="DO128" s="164"/>
      <c r="DP128" s="164"/>
      <c r="DQ128" s="164"/>
      <c r="DR128" s="164"/>
      <c r="DS128" s="166"/>
      <c r="DT128" s="164"/>
      <c r="DU128" s="164"/>
      <c r="DV128" s="164"/>
      <c r="DW128" s="167"/>
      <c r="DX128" s="168"/>
      <c r="DY128" s="168"/>
      <c r="DZ128" s="164"/>
      <c r="EA128" s="164"/>
      <c r="EB128" s="164"/>
      <c r="EC128" s="164"/>
      <c r="ED128" s="164"/>
      <c r="EE128" s="164"/>
      <c r="EF128" s="164"/>
      <c r="EG128" s="164"/>
      <c r="EH128" s="164"/>
      <c r="EI128" s="164"/>
    </row>
    <row r="129" spans="1:139" x14ac:dyDescent="0.25">
      <c r="A129" s="170"/>
      <c r="B129" s="178" t="s">
        <v>90</v>
      </c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1"/>
      <c r="AT129" s="171"/>
      <c r="AU129" s="171"/>
      <c r="AV129" s="171"/>
      <c r="AW129" s="171"/>
      <c r="AX129" s="171"/>
      <c r="AY129" s="171"/>
      <c r="AZ129" s="171"/>
      <c r="BA129" s="171"/>
      <c r="BB129" s="171"/>
      <c r="BC129" s="171"/>
      <c r="BD129" s="171"/>
      <c r="BE129" s="171"/>
      <c r="BF129" s="171"/>
      <c r="BG129" s="171"/>
      <c r="BH129" s="171"/>
      <c r="BI129" s="171"/>
      <c r="BJ129" s="171"/>
      <c r="BK129" s="171"/>
      <c r="BL129" s="171"/>
      <c r="BM129" s="171"/>
      <c r="BN129" s="171"/>
      <c r="BO129" s="171"/>
      <c r="BP129" s="171"/>
      <c r="BQ129" s="171"/>
      <c r="BR129" s="171"/>
      <c r="BS129" s="171"/>
      <c r="BT129" s="171"/>
      <c r="BU129" s="171"/>
      <c r="BV129" s="171"/>
      <c r="BW129" s="171"/>
      <c r="BX129" s="171"/>
      <c r="BY129" s="171"/>
      <c r="BZ129" s="171"/>
      <c r="CA129" s="171"/>
      <c r="CB129" s="171"/>
      <c r="CC129" s="171"/>
      <c r="CD129" s="171"/>
      <c r="CE129" s="171"/>
      <c r="CF129" s="172"/>
      <c r="CG129" s="171"/>
      <c r="CH129" s="171"/>
      <c r="CI129" s="171"/>
      <c r="CJ129" s="171"/>
      <c r="CK129" s="171"/>
      <c r="CL129" s="171"/>
      <c r="CM129" s="171"/>
      <c r="CN129" s="171"/>
      <c r="CO129" s="171"/>
      <c r="CP129" s="171"/>
      <c r="CQ129" s="171"/>
      <c r="CR129" s="171"/>
      <c r="CS129" s="171"/>
      <c r="CT129" s="171"/>
      <c r="CU129" s="171"/>
      <c r="CV129" s="171"/>
      <c r="CW129" s="171"/>
      <c r="CX129" s="171"/>
      <c r="CY129" s="171"/>
      <c r="CZ129" s="171"/>
      <c r="DA129" s="171"/>
      <c r="DB129" s="171"/>
      <c r="DC129" s="171"/>
      <c r="DD129" s="171"/>
      <c r="DE129" s="171"/>
      <c r="DF129" s="171"/>
      <c r="DG129" s="171"/>
      <c r="DH129" s="171"/>
      <c r="DI129" s="171"/>
      <c r="DJ129" s="171"/>
      <c r="DK129" s="171"/>
      <c r="DL129" s="171"/>
      <c r="DM129" s="171"/>
      <c r="DN129" s="171"/>
      <c r="DO129" s="171"/>
      <c r="DP129" s="171"/>
      <c r="DQ129" s="171"/>
      <c r="DR129" s="171"/>
      <c r="DS129" s="173"/>
      <c r="DT129" s="171"/>
      <c r="DU129" s="171"/>
      <c r="DV129" s="171"/>
      <c r="DW129" s="174"/>
      <c r="DX129" s="175"/>
      <c r="DY129" s="175"/>
      <c r="DZ129" s="171"/>
      <c r="EA129" s="171"/>
      <c r="EB129" s="171"/>
      <c r="EC129" s="171"/>
      <c r="ED129" s="171"/>
      <c r="EE129" s="171"/>
      <c r="EF129" s="171"/>
      <c r="EG129" s="171"/>
      <c r="EH129" s="171"/>
      <c r="EI129" s="171"/>
    </row>
    <row r="130" spans="1:139" x14ac:dyDescent="0.25">
      <c r="A130" s="163"/>
      <c r="B130" s="986" t="s">
        <v>91</v>
      </c>
      <c r="C130" s="986"/>
      <c r="D130" s="986"/>
      <c r="E130" s="986"/>
      <c r="F130" s="986"/>
      <c r="G130" s="986"/>
      <c r="H130" s="986"/>
      <c r="I130" s="986"/>
      <c r="J130" s="986"/>
      <c r="K130" s="986"/>
      <c r="L130" s="986"/>
      <c r="M130" s="986"/>
      <c r="N130" s="986"/>
      <c r="O130" s="986"/>
      <c r="P130" s="169"/>
      <c r="Q130" s="169"/>
      <c r="R130" s="169"/>
      <c r="S130" s="169"/>
      <c r="T130" s="169"/>
      <c r="U130" s="169"/>
      <c r="V130" s="169"/>
      <c r="W130" s="169"/>
      <c r="X130" s="169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164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164"/>
      <c r="BH130" s="164"/>
      <c r="BI130" s="164"/>
      <c r="BJ130" s="164"/>
      <c r="BK130" s="164"/>
      <c r="BL130" s="164"/>
      <c r="BM130" s="164"/>
      <c r="BN130" s="164"/>
      <c r="BO130" s="164"/>
      <c r="BP130" s="164"/>
      <c r="BQ130" s="164"/>
      <c r="BR130" s="164"/>
      <c r="BS130" s="164"/>
      <c r="BT130" s="164"/>
      <c r="BU130" s="164"/>
      <c r="BV130" s="164"/>
      <c r="BW130" s="164"/>
      <c r="BX130" s="164"/>
      <c r="BY130" s="164"/>
      <c r="BZ130" s="164"/>
      <c r="CA130" s="164"/>
      <c r="CB130" s="164"/>
      <c r="CC130" s="164"/>
      <c r="CD130" s="164"/>
      <c r="CE130" s="164"/>
      <c r="CF130" s="967"/>
      <c r="CG130" s="164"/>
      <c r="CH130" s="164"/>
      <c r="CI130" s="164"/>
      <c r="CJ130" s="164"/>
      <c r="CK130" s="164"/>
      <c r="CL130" s="164"/>
      <c r="CM130" s="164"/>
      <c r="CN130" s="164"/>
      <c r="CO130" s="164"/>
      <c r="CP130" s="164"/>
      <c r="CQ130" s="164"/>
      <c r="CR130" s="164"/>
      <c r="CS130" s="164"/>
      <c r="CT130" s="164"/>
      <c r="CU130" s="164"/>
      <c r="CV130" s="164"/>
      <c r="CW130" s="164"/>
      <c r="CX130" s="164"/>
      <c r="CY130" s="164"/>
      <c r="CZ130" s="164"/>
      <c r="DA130" s="164"/>
      <c r="DB130" s="164"/>
      <c r="DC130" s="164"/>
      <c r="DD130" s="164"/>
      <c r="DE130" s="164"/>
      <c r="DF130" s="164"/>
      <c r="DG130" s="164"/>
      <c r="DH130" s="164"/>
      <c r="DI130" s="164"/>
      <c r="DJ130" s="164"/>
      <c r="DK130" s="164"/>
      <c r="DL130" s="164"/>
      <c r="DM130" s="164"/>
      <c r="DN130" s="164"/>
      <c r="DO130" s="164"/>
      <c r="DP130" s="164"/>
      <c r="DQ130" s="164"/>
      <c r="DR130" s="164"/>
      <c r="DS130" s="166"/>
      <c r="DT130" s="164"/>
      <c r="DU130" s="164"/>
      <c r="DV130" s="164"/>
      <c r="DW130" s="167"/>
      <c r="DX130" s="168"/>
      <c r="DY130" s="168"/>
      <c r="DZ130" s="164"/>
      <c r="EA130" s="164"/>
      <c r="EB130" s="164"/>
      <c r="EC130" s="164"/>
      <c r="ED130" s="164"/>
      <c r="EE130" s="164"/>
      <c r="EF130" s="164"/>
      <c r="EG130" s="164"/>
      <c r="EH130" s="164"/>
      <c r="EI130" s="164"/>
    </row>
    <row r="131" spans="1:139" x14ac:dyDescent="0.25">
      <c r="A131" s="163"/>
      <c r="B131" s="986" t="s">
        <v>92</v>
      </c>
      <c r="C131" s="986"/>
      <c r="D131" s="986"/>
      <c r="E131" s="986"/>
      <c r="F131" s="986"/>
      <c r="G131" s="179"/>
      <c r="H131" s="179"/>
      <c r="I131" s="176"/>
      <c r="J131" s="176"/>
      <c r="K131" s="176"/>
      <c r="L131" s="176"/>
      <c r="M131" s="176"/>
      <c r="N131" s="176"/>
      <c r="O131" s="176"/>
      <c r="P131" s="169"/>
      <c r="Q131" s="169"/>
      <c r="R131" s="169"/>
      <c r="S131" s="169"/>
      <c r="T131" s="169"/>
      <c r="U131" s="169"/>
      <c r="V131" s="169"/>
      <c r="W131" s="169"/>
      <c r="X131" s="169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4"/>
      <c r="BJ131" s="164"/>
      <c r="BK131" s="164"/>
      <c r="BL131" s="164"/>
      <c r="BM131" s="164"/>
      <c r="BN131" s="164"/>
      <c r="BO131" s="164"/>
      <c r="BP131" s="164"/>
      <c r="BQ131" s="164"/>
      <c r="BR131" s="164"/>
      <c r="BS131" s="164"/>
      <c r="BT131" s="164"/>
      <c r="BU131" s="164"/>
      <c r="BV131" s="164"/>
      <c r="BW131" s="164"/>
      <c r="BX131" s="164"/>
      <c r="BY131" s="164"/>
      <c r="BZ131" s="164"/>
      <c r="CA131" s="164"/>
      <c r="CB131" s="164"/>
      <c r="CC131" s="164"/>
      <c r="CD131" s="164"/>
      <c r="CE131" s="164"/>
      <c r="CF131" s="967"/>
      <c r="CG131" s="164"/>
      <c r="CH131" s="164"/>
      <c r="CI131" s="164"/>
      <c r="CJ131" s="164"/>
      <c r="CK131" s="164"/>
      <c r="CL131" s="164"/>
      <c r="CM131" s="164"/>
      <c r="CN131" s="164"/>
      <c r="CO131" s="164"/>
      <c r="CP131" s="164"/>
      <c r="CQ131" s="164"/>
      <c r="CR131" s="164"/>
      <c r="CS131" s="164"/>
      <c r="CT131" s="164"/>
      <c r="CU131" s="164"/>
      <c r="CV131" s="164"/>
      <c r="CW131" s="164"/>
      <c r="CX131" s="164"/>
      <c r="CY131" s="164"/>
      <c r="CZ131" s="164"/>
      <c r="DA131" s="164"/>
      <c r="DB131" s="164"/>
      <c r="DC131" s="164"/>
      <c r="DD131" s="164"/>
      <c r="DE131" s="164"/>
      <c r="DF131" s="164"/>
      <c r="DG131" s="164"/>
      <c r="DH131" s="164"/>
      <c r="DI131" s="164"/>
      <c r="DJ131" s="164"/>
      <c r="DK131" s="164"/>
      <c r="DL131" s="164"/>
      <c r="DM131" s="164"/>
      <c r="DN131" s="164"/>
      <c r="DO131" s="164"/>
      <c r="DP131" s="164"/>
      <c r="DQ131" s="164"/>
      <c r="DR131" s="164"/>
      <c r="DS131" s="166"/>
      <c r="DT131" s="164"/>
      <c r="DU131" s="164"/>
      <c r="DV131" s="164"/>
      <c r="DW131" s="167"/>
      <c r="DX131" s="168"/>
      <c r="DY131" s="168"/>
      <c r="DZ131" s="164"/>
      <c r="EA131" s="164"/>
      <c r="EB131" s="164"/>
      <c r="EC131" s="164"/>
      <c r="ED131" s="164"/>
      <c r="EE131" s="164"/>
      <c r="EF131" s="164"/>
      <c r="EG131" s="164"/>
      <c r="EH131" s="164"/>
      <c r="EI131" s="164"/>
    </row>
    <row r="132" spans="1:139" x14ac:dyDescent="0.25">
      <c r="A132" s="163"/>
      <c r="B132" s="987" t="s">
        <v>93</v>
      </c>
      <c r="C132" s="987"/>
      <c r="D132" s="987"/>
      <c r="E132" s="987"/>
      <c r="F132" s="987"/>
      <c r="G132" s="176"/>
      <c r="H132" s="176"/>
      <c r="I132" s="176"/>
      <c r="J132" s="176"/>
      <c r="K132" s="176"/>
      <c r="L132" s="176"/>
      <c r="M132" s="176"/>
      <c r="N132" s="176"/>
      <c r="O132" s="176"/>
      <c r="P132" s="169"/>
      <c r="Q132" s="169"/>
      <c r="R132" s="169"/>
      <c r="S132" s="169"/>
      <c r="T132" s="169"/>
      <c r="U132" s="169"/>
      <c r="V132" s="169"/>
      <c r="W132" s="169"/>
      <c r="X132" s="169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4"/>
      <c r="BJ132" s="164"/>
      <c r="BK132" s="164"/>
      <c r="BL132" s="164"/>
      <c r="BM132" s="164"/>
      <c r="BN132" s="164"/>
      <c r="BO132" s="164"/>
      <c r="BP132" s="164"/>
      <c r="BQ132" s="164"/>
      <c r="BR132" s="164"/>
      <c r="BS132" s="164"/>
      <c r="BT132" s="164"/>
      <c r="BU132" s="164"/>
      <c r="BV132" s="164"/>
      <c r="BW132" s="164"/>
      <c r="BX132" s="164"/>
      <c r="BY132" s="164"/>
      <c r="BZ132" s="164"/>
      <c r="CA132" s="164"/>
      <c r="CB132" s="164"/>
      <c r="CC132" s="164"/>
      <c r="CD132" s="164"/>
      <c r="CE132" s="164"/>
      <c r="CF132" s="967"/>
      <c r="CG132" s="164"/>
      <c r="CH132" s="164"/>
      <c r="CI132" s="164"/>
      <c r="CJ132" s="164"/>
      <c r="CK132" s="164"/>
      <c r="CL132" s="164"/>
      <c r="CM132" s="164"/>
      <c r="CN132" s="164"/>
      <c r="CO132" s="164"/>
      <c r="CP132" s="164"/>
      <c r="CQ132" s="164"/>
      <c r="CR132" s="164"/>
      <c r="CS132" s="164"/>
      <c r="CT132" s="164"/>
      <c r="CU132" s="164"/>
      <c r="CV132" s="164"/>
      <c r="CW132" s="164"/>
      <c r="CX132" s="164"/>
      <c r="CY132" s="164"/>
      <c r="CZ132" s="164"/>
      <c r="DA132" s="164"/>
      <c r="DB132" s="164"/>
      <c r="DC132" s="164"/>
      <c r="DD132" s="164"/>
      <c r="DE132" s="164"/>
      <c r="DF132" s="164"/>
      <c r="DG132" s="164"/>
      <c r="DH132" s="164"/>
      <c r="DI132" s="164"/>
      <c r="DJ132" s="164"/>
      <c r="DK132" s="164"/>
      <c r="DL132" s="164"/>
      <c r="DM132" s="164"/>
      <c r="DN132" s="164"/>
      <c r="DO132" s="164"/>
      <c r="DP132" s="164"/>
      <c r="DQ132" s="164"/>
      <c r="DR132" s="164"/>
      <c r="DS132" s="166"/>
      <c r="DT132" s="164"/>
      <c r="DU132" s="164"/>
      <c r="DV132" s="164"/>
      <c r="DW132" s="167"/>
      <c r="DX132" s="168"/>
      <c r="DY132" s="168"/>
      <c r="DZ132" s="164"/>
      <c r="EA132" s="164"/>
      <c r="EB132" s="164"/>
      <c r="EC132" s="164"/>
      <c r="ED132" s="164"/>
      <c r="EE132" s="164"/>
      <c r="EF132" s="164"/>
      <c r="EG132" s="164"/>
      <c r="EH132" s="164"/>
      <c r="EI132" s="164"/>
    </row>
    <row r="133" spans="1:139" x14ac:dyDescent="0.25">
      <c r="A133" s="163"/>
      <c r="B133" s="987" t="s">
        <v>94</v>
      </c>
      <c r="C133" s="987"/>
      <c r="D133" s="987"/>
      <c r="E133" s="987"/>
      <c r="F133" s="987"/>
      <c r="G133" s="176"/>
      <c r="H133" s="176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  <c r="BI133" s="164"/>
      <c r="BJ133" s="164"/>
      <c r="BK133" s="164"/>
      <c r="BL133" s="164"/>
      <c r="BM133" s="164"/>
      <c r="BN133" s="164"/>
      <c r="BO133" s="164"/>
      <c r="BP133" s="164"/>
      <c r="BQ133" s="164"/>
      <c r="BR133" s="164"/>
      <c r="BS133" s="164"/>
      <c r="BT133" s="164"/>
      <c r="BU133" s="164"/>
      <c r="BV133" s="164"/>
      <c r="BW133" s="164"/>
      <c r="BX133" s="164"/>
      <c r="BY133" s="164"/>
      <c r="BZ133" s="164"/>
      <c r="CA133" s="164"/>
      <c r="CB133" s="164"/>
      <c r="CC133" s="164"/>
      <c r="CD133" s="164"/>
      <c r="CE133" s="164"/>
      <c r="CF133" s="967"/>
      <c r="CG133" s="164"/>
      <c r="CH133" s="164"/>
      <c r="CI133" s="164"/>
      <c r="CJ133" s="164"/>
      <c r="CK133" s="164"/>
      <c r="CL133" s="164"/>
      <c r="CM133" s="164"/>
      <c r="CN133" s="164"/>
      <c r="CO133" s="164"/>
      <c r="CP133" s="164"/>
      <c r="CQ133" s="164"/>
      <c r="CR133" s="164"/>
      <c r="CS133" s="164"/>
      <c r="CT133" s="164"/>
      <c r="CU133" s="164"/>
      <c r="CV133" s="164"/>
      <c r="CW133" s="164"/>
      <c r="CX133" s="164"/>
      <c r="CY133" s="164"/>
      <c r="CZ133" s="164"/>
      <c r="DA133" s="164"/>
      <c r="DB133" s="164"/>
      <c r="DC133" s="164"/>
      <c r="DD133" s="164"/>
      <c r="DE133" s="164"/>
      <c r="DF133" s="164"/>
      <c r="DG133" s="164"/>
      <c r="DH133" s="164"/>
      <c r="DI133" s="164"/>
      <c r="DJ133" s="164"/>
      <c r="DK133" s="164"/>
      <c r="DL133" s="164"/>
      <c r="DM133" s="164"/>
      <c r="DN133" s="164"/>
      <c r="DO133" s="164"/>
      <c r="DP133" s="164"/>
      <c r="DQ133" s="164"/>
      <c r="DR133" s="164"/>
      <c r="DS133" s="166"/>
      <c r="DT133" s="164"/>
      <c r="DU133" s="164"/>
      <c r="DV133" s="164"/>
      <c r="DW133" s="167"/>
      <c r="DX133" s="168"/>
      <c r="DY133" s="168"/>
      <c r="DZ133" s="164"/>
      <c r="EA133" s="164"/>
      <c r="EB133" s="164"/>
      <c r="EC133" s="164"/>
      <c r="ED133" s="164"/>
      <c r="EE133" s="164"/>
      <c r="EF133" s="164"/>
      <c r="EG133" s="164"/>
      <c r="EH133" s="164"/>
      <c r="EI133" s="164"/>
    </row>
    <row r="134" spans="1:139" x14ac:dyDescent="0.25">
      <c r="A134" s="170"/>
      <c r="B134" s="988" t="s">
        <v>95</v>
      </c>
      <c r="C134" s="988"/>
      <c r="D134" s="988"/>
      <c r="E134" s="988"/>
      <c r="F134" s="988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1"/>
      <c r="AT134" s="171"/>
      <c r="AU134" s="171"/>
      <c r="AV134" s="171"/>
      <c r="AW134" s="171"/>
      <c r="AX134" s="171"/>
      <c r="AY134" s="171"/>
      <c r="AZ134" s="171"/>
      <c r="BA134" s="171"/>
      <c r="BB134" s="171"/>
      <c r="BC134" s="171"/>
      <c r="BD134" s="171"/>
      <c r="BE134" s="171"/>
      <c r="BF134" s="171"/>
      <c r="BG134" s="171"/>
      <c r="BH134" s="171"/>
      <c r="BI134" s="171"/>
      <c r="BJ134" s="171"/>
      <c r="BK134" s="171"/>
      <c r="BL134" s="171"/>
      <c r="BM134" s="171"/>
      <c r="BN134" s="171"/>
      <c r="BO134" s="171"/>
      <c r="BP134" s="171"/>
      <c r="BQ134" s="171"/>
      <c r="BR134" s="171"/>
      <c r="BS134" s="171"/>
      <c r="BT134" s="171"/>
      <c r="BU134" s="171"/>
      <c r="BV134" s="171"/>
      <c r="BW134" s="171"/>
      <c r="BX134" s="171"/>
      <c r="BY134" s="171"/>
      <c r="BZ134" s="171"/>
      <c r="CA134" s="171"/>
      <c r="CB134" s="171"/>
      <c r="CC134" s="171"/>
      <c r="CD134" s="171"/>
      <c r="CE134" s="171"/>
      <c r="CF134" s="172"/>
      <c r="CG134" s="171"/>
      <c r="CH134" s="171"/>
      <c r="CI134" s="171"/>
      <c r="CJ134" s="171"/>
      <c r="CK134" s="171"/>
      <c r="CL134" s="171"/>
      <c r="CM134" s="171"/>
      <c r="CN134" s="171"/>
      <c r="CO134" s="171"/>
      <c r="CP134" s="171"/>
      <c r="CQ134" s="171"/>
      <c r="CR134" s="171"/>
      <c r="CS134" s="171"/>
      <c r="CT134" s="171"/>
      <c r="CU134" s="171"/>
      <c r="CV134" s="171"/>
      <c r="CW134" s="171"/>
      <c r="CX134" s="171"/>
      <c r="CY134" s="171"/>
      <c r="CZ134" s="171"/>
      <c r="DA134" s="171"/>
      <c r="DB134" s="171"/>
      <c r="DC134" s="171"/>
      <c r="DD134" s="171"/>
      <c r="DE134" s="171"/>
      <c r="DF134" s="171"/>
      <c r="DG134" s="171"/>
      <c r="DH134" s="171"/>
      <c r="DI134" s="171"/>
      <c r="DJ134" s="171"/>
      <c r="DK134" s="171"/>
      <c r="DL134" s="171"/>
      <c r="DM134" s="171"/>
      <c r="DN134" s="171"/>
      <c r="DO134" s="171"/>
      <c r="DP134" s="171"/>
      <c r="DQ134" s="171"/>
      <c r="DR134" s="171"/>
      <c r="DS134" s="173"/>
      <c r="DT134" s="171"/>
      <c r="DU134" s="171"/>
      <c r="DV134" s="171"/>
      <c r="DW134" s="174"/>
      <c r="DX134" s="175"/>
      <c r="DY134" s="175"/>
      <c r="DZ134" s="171"/>
      <c r="EA134" s="171"/>
      <c r="EB134" s="171"/>
      <c r="EC134" s="171"/>
      <c r="ED134" s="171"/>
      <c r="EE134" s="171"/>
      <c r="EF134" s="171"/>
      <c r="EG134" s="171"/>
      <c r="EH134" s="171"/>
      <c r="EI134" s="171"/>
    </row>
  </sheetData>
  <autoFilter ref="A12:EI12" xr:uid="{6A3CAD79-BDFC-4D5D-B049-62B6D5EB3CB5}"/>
  <mergeCells count="152">
    <mergeCell ref="CZ98:DC98"/>
    <mergeCell ref="B50:C50"/>
    <mergeCell ref="B45:C45"/>
    <mergeCell ref="B39:C39"/>
    <mergeCell ref="B56:C56"/>
    <mergeCell ref="B33:C33"/>
    <mergeCell ref="B28:C28"/>
    <mergeCell ref="B26:C26"/>
    <mergeCell ref="B19:C19"/>
    <mergeCell ref="B13:C13"/>
    <mergeCell ref="A2:S2"/>
    <mergeCell ref="A4:W4"/>
    <mergeCell ref="B6:B11"/>
    <mergeCell ref="C6:C11"/>
    <mergeCell ref="D6:W6"/>
    <mergeCell ref="N9:O9"/>
    <mergeCell ref="P9:Q9"/>
    <mergeCell ref="R9:S9"/>
    <mergeCell ref="T9:U9"/>
    <mergeCell ref="AR6:BJ6"/>
    <mergeCell ref="BL6:CC6"/>
    <mergeCell ref="CF6:CW6"/>
    <mergeCell ref="CZ6:DO6"/>
    <mergeCell ref="DR6:EI6"/>
    <mergeCell ref="A7:A11"/>
    <mergeCell ref="D7:G8"/>
    <mergeCell ref="H7:M8"/>
    <mergeCell ref="N7:W7"/>
    <mergeCell ref="X7:AA8"/>
    <mergeCell ref="EH7:EI9"/>
    <mergeCell ref="N8:Q8"/>
    <mergeCell ref="R8:U8"/>
    <mergeCell ref="V8:W9"/>
    <mergeCell ref="AH8:AK8"/>
    <mergeCell ref="AL8:AO8"/>
    <mergeCell ref="CF7:CI8"/>
    <mergeCell ref="CJ7:CO8"/>
    <mergeCell ref="CP7:CY7"/>
    <mergeCell ref="CZ7:DC7"/>
    <mergeCell ref="DD7:DG7"/>
    <mergeCell ref="DH7:DO7"/>
    <mergeCell ref="DB8:DC9"/>
    <mergeCell ref="AR7:AU8"/>
    <mergeCell ref="AV9:AW9"/>
    <mergeCell ref="AX9:AY9"/>
    <mergeCell ref="AZ9:BA9"/>
    <mergeCell ref="BB9:BC9"/>
    <mergeCell ref="BJ8:BK9"/>
    <mergeCell ref="DL8:DO8"/>
    <mergeCell ref="CV9:CW9"/>
    <mergeCell ref="DH9:DI9"/>
    <mergeCell ref="DD8:DE9"/>
    <mergeCell ref="DF8:DG9"/>
    <mergeCell ref="DH8:DK8"/>
    <mergeCell ref="AV7:BA8"/>
    <mergeCell ref="BB7:BK7"/>
    <mergeCell ref="BB8:BE8"/>
    <mergeCell ref="BF8:BI8"/>
    <mergeCell ref="BD9:BE9"/>
    <mergeCell ref="BF9:BG9"/>
    <mergeCell ref="BH9:BI9"/>
    <mergeCell ref="BL7:BO8"/>
    <mergeCell ref="BP7:BU8"/>
    <mergeCell ref="BV7:CE7"/>
    <mergeCell ref="BV8:BY8"/>
    <mergeCell ref="BZ8:CC8"/>
    <mergeCell ref="CD8:CE9"/>
    <mergeCell ref="DV8:DW9"/>
    <mergeCell ref="DX8:DY9"/>
    <mergeCell ref="DZ8:EC8"/>
    <mergeCell ref="ED8:EG8"/>
    <mergeCell ref="D9:E9"/>
    <mergeCell ref="F9:G9"/>
    <mergeCell ref="H9:I9"/>
    <mergeCell ref="J9:K9"/>
    <mergeCell ref="L9:M9"/>
    <mergeCell ref="CP8:CS8"/>
    <mergeCell ref="CT8:CW8"/>
    <mergeCell ref="CX8:CY9"/>
    <mergeCell ref="CZ8:DA9"/>
    <mergeCell ref="CF9:CG9"/>
    <mergeCell ref="CH9:CI9"/>
    <mergeCell ref="CJ9:CK9"/>
    <mergeCell ref="CL9:CM9"/>
    <mergeCell ref="DP7:DQ9"/>
    <mergeCell ref="DR7:DS9"/>
    <mergeCell ref="DT7:DU9"/>
    <mergeCell ref="DV7:EG7"/>
    <mergeCell ref="CT9:CU9"/>
    <mergeCell ref="AR9:AS9"/>
    <mergeCell ref="AT9:AU9"/>
    <mergeCell ref="EH10:EI10"/>
    <mergeCell ref="A13:A62"/>
    <mergeCell ref="A63:A65"/>
    <mergeCell ref="A77:A88"/>
    <mergeCell ref="B83:C83"/>
    <mergeCell ref="B91:C91"/>
    <mergeCell ref="EF9:EG9"/>
    <mergeCell ref="DR10:DS10"/>
    <mergeCell ref="DT10:DU10"/>
    <mergeCell ref="DV10:DW10"/>
    <mergeCell ref="DX10:DY10"/>
    <mergeCell ref="DZ10:EA10"/>
    <mergeCell ref="EB10:EC10"/>
    <mergeCell ref="ED10:EE10"/>
    <mergeCell ref="EF10:EG10"/>
    <mergeCell ref="DJ9:DK9"/>
    <mergeCell ref="DL9:DM9"/>
    <mergeCell ref="DN9:DO9"/>
    <mergeCell ref="DZ9:EA9"/>
    <mergeCell ref="EB9:EC9"/>
    <mergeCell ref="ED9:EE9"/>
    <mergeCell ref="CN9:CO9"/>
    <mergeCell ref="CP9:CQ9"/>
    <mergeCell ref="CR9:CS9"/>
    <mergeCell ref="B130:O130"/>
    <mergeCell ref="B131:F131"/>
    <mergeCell ref="B132:F132"/>
    <mergeCell ref="B133:F133"/>
    <mergeCell ref="B134:F134"/>
    <mergeCell ref="A92:A96"/>
    <mergeCell ref="B92:C92"/>
    <mergeCell ref="B126:O126"/>
    <mergeCell ref="B127:X127"/>
    <mergeCell ref="B128:J128"/>
    <mergeCell ref="B111:C111"/>
    <mergeCell ref="B116:C116"/>
    <mergeCell ref="A117:B118"/>
    <mergeCell ref="C117:C118"/>
    <mergeCell ref="D117:D118"/>
    <mergeCell ref="BL9:BM9"/>
    <mergeCell ref="BN9:BO9"/>
    <mergeCell ref="BP9:BQ9"/>
    <mergeCell ref="BR9:BS9"/>
    <mergeCell ref="BT9:BU9"/>
    <mergeCell ref="BV9:BW9"/>
    <mergeCell ref="BX9:BY9"/>
    <mergeCell ref="BZ9:CA9"/>
    <mergeCell ref="CB9:CC9"/>
    <mergeCell ref="AP8:AQ9"/>
    <mergeCell ref="AH7:AQ7"/>
    <mergeCell ref="AB7:AG8"/>
    <mergeCell ref="X6:AQ6"/>
    <mergeCell ref="AB9:AC9"/>
    <mergeCell ref="Z9:AA9"/>
    <mergeCell ref="X9:Y9"/>
    <mergeCell ref="AN9:AO9"/>
    <mergeCell ref="AL9:AM9"/>
    <mergeCell ref="AJ9:AK9"/>
    <mergeCell ref="AH9:AI9"/>
    <mergeCell ref="AF9:AG9"/>
    <mergeCell ref="AD9:AE9"/>
  </mergeCells>
  <pageMargins left="0.31496062992125984" right="0.31496062992125984" top="0.15748031496062992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</vt:lpstr>
      <vt:lpstr>'2024'!Print_Titles</vt:lpstr>
    </vt:vector>
  </TitlesOfParts>
  <Company>Latvijas Radio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2024-01-30T08:56:59Z</cp:lastPrinted>
  <dcterms:created xsi:type="dcterms:W3CDTF">2023-04-28T08:41:12Z</dcterms:created>
  <dcterms:modified xsi:type="dcterms:W3CDTF">2024-03-05T10:31:09Z</dcterms:modified>
</cp:coreProperties>
</file>